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ONICA\TRANSPARENCIA 2018\"/>
    </mc:Choice>
  </mc:AlternateContent>
  <bookViews>
    <workbookView xWindow="0" yWindow="0" windowWidth="20496" windowHeight="7752"/>
  </bookViews>
  <sheets>
    <sheet name="Hoja1" sheetId="1" r:id="rId1"/>
    <sheet name="Hoja2" sheetId="2" r:id="rId2"/>
    <sheet name="Hoja3" sheetId="3" r:id="rId3"/>
  </sheets>
  <definedNames>
    <definedName name="_xlnm.Print_Titles" localSheetId="0">Hoja1!$4:$6</definedName>
  </definedNames>
  <calcPr calcId="162913"/>
</workbook>
</file>

<file path=xl/calcChain.xml><?xml version="1.0" encoding="utf-8"?>
<calcChain xmlns="http://schemas.openxmlformats.org/spreadsheetml/2006/main">
  <c r="E269" i="1" l="1"/>
  <c r="E267" i="1"/>
  <c r="E262" i="1"/>
  <c r="E261" i="1" s="1"/>
  <c r="E231" i="1"/>
  <c r="E228" i="1"/>
  <c r="E217" i="1"/>
  <c r="E206" i="1"/>
  <c r="E205" i="1" s="1"/>
  <c r="E203" i="1"/>
  <c r="E199" i="1"/>
  <c r="E189" i="1"/>
  <c r="E183" i="1"/>
  <c r="E179" i="1"/>
  <c r="E168" i="1"/>
  <c r="E161" i="1"/>
  <c r="E159" i="1" s="1"/>
  <c r="E156" i="1"/>
  <c r="E154" i="1"/>
  <c r="E152" i="1"/>
  <c r="E150" i="1"/>
  <c r="E142" i="1"/>
  <c r="E136" i="1" s="1"/>
  <c r="E132" i="1"/>
  <c r="E120" i="1"/>
  <c r="E104" i="1"/>
  <c r="E95" i="1"/>
  <c r="E91" i="1"/>
  <c r="E76" i="1"/>
  <c r="E68" i="1"/>
  <c r="E66" i="1"/>
  <c r="E64" i="1"/>
  <c r="E60" i="1"/>
  <c r="E56" i="1"/>
  <c r="E51" i="1"/>
  <c r="E44" i="1"/>
  <c r="E43" i="1"/>
  <c r="E36" i="1"/>
  <c r="E35" i="1" s="1"/>
  <c r="E31" i="1"/>
  <c r="E27" i="1"/>
  <c r="E23" i="1"/>
  <c r="E19" i="1"/>
  <c r="E14" i="1"/>
  <c r="E13" i="1"/>
  <c r="E8" i="1"/>
  <c r="D269" i="1"/>
  <c r="D267" i="1"/>
  <c r="D262" i="1"/>
  <c r="D261" i="1" s="1"/>
  <c r="D231" i="1"/>
  <c r="D228" i="1"/>
  <c r="D217" i="1"/>
  <c r="D206" i="1"/>
  <c r="D205" i="1" s="1"/>
  <c r="D203" i="1"/>
  <c r="D199" i="1"/>
  <c r="D189" i="1"/>
  <c r="D183" i="1"/>
  <c r="D179" i="1"/>
  <c r="D168" i="1"/>
  <c r="D161" i="1"/>
  <c r="D159" i="1" s="1"/>
  <c r="D156" i="1"/>
  <c r="D154" i="1"/>
  <c r="D152" i="1"/>
  <c r="D150" i="1"/>
  <c r="D142" i="1"/>
  <c r="D136" i="1"/>
  <c r="D132" i="1"/>
  <c r="D120" i="1"/>
  <c r="D104" i="1"/>
  <c r="D95" i="1"/>
  <c r="D91" i="1"/>
  <c r="D76" i="1"/>
  <c r="D68" i="1"/>
  <c r="D66" i="1"/>
  <c r="D64" i="1"/>
  <c r="D60" i="1"/>
  <c r="D56" i="1"/>
  <c r="D51" i="1"/>
  <c r="D44" i="1"/>
  <c r="D43" i="1"/>
  <c r="D36" i="1"/>
  <c r="D35" i="1"/>
  <c r="D31" i="1"/>
  <c r="D27" i="1"/>
  <c r="D23" i="1"/>
  <c r="D19" i="1"/>
  <c r="D14" i="1"/>
  <c r="D13" i="1"/>
  <c r="D8" i="1"/>
  <c r="C269" i="1"/>
  <c r="C267" i="1"/>
  <c r="C262" i="1"/>
  <c r="C261" i="1" s="1"/>
  <c r="C260" i="1" s="1"/>
  <c r="C231" i="1"/>
  <c r="C228" i="1"/>
  <c r="C216" i="1" s="1"/>
  <c r="C217" i="1"/>
  <c r="C206" i="1"/>
  <c r="C205" i="1" s="1"/>
  <c r="C203" i="1"/>
  <c r="C199" i="1"/>
  <c r="C189" i="1"/>
  <c r="C183" i="1"/>
  <c r="C179" i="1"/>
  <c r="C168" i="1"/>
  <c r="C161" i="1"/>
  <c r="C156" i="1"/>
  <c r="C154" i="1"/>
  <c r="C152" i="1"/>
  <c r="C150" i="1"/>
  <c r="C142" i="1"/>
  <c r="C136" i="1"/>
  <c r="C132" i="1"/>
  <c r="C120" i="1"/>
  <c r="C104" i="1"/>
  <c r="C95" i="1"/>
  <c r="C91" i="1"/>
  <c r="C76" i="1"/>
  <c r="C68" i="1"/>
  <c r="C66" i="1"/>
  <c r="C64" i="1"/>
  <c r="C60" i="1"/>
  <c r="C56" i="1"/>
  <c r="C51" i="1"/>
  <c r="C44" i="1"/>
  <c r="C43" i="1" s="1"/>
  <c r="C36" i="1"/>
  <c r="C35" i="1"/>
  <c r="C31" i="1"/>
  <c r="C27" i="1"/>
  <c r="C23" i="1"/>
  <c r="C19" i="1"/>
  <c r="C14" i="1"/>
  <c r="C13" i="1"/>
  <c r="C8" i="1"/>
  <c r="C18" i="1" l="1"/>
  <c r="D158" i="1"/>
  <c r="E216" i="1"/>
  <c r="C159" i="1"/>
  <c r="D54" i="1"/>
  <c r="D149" i="1"/>
  <c r="E54" i="1"/>
  <c r="C158" i="1"/>
  <c r="D18" i="1"/>
  <c r="D216" i="1"/>
  <c r="E18" i="1"/>
  <c r="C54" i="1"/>
  <c r="C149" i="1"/>
  <c r="D260" i="1"/>
  <c r="E12" i="1"/>
  <c r="E11" i="1" s="1"/>
  <c r="E7" i="1" s="1"/>
  <c r="E260" i="1"/>
  <c r="E149" i="1"/>
  <c r="E50" i="1" s="1"/>
  <c r="E158" i="1"/>
  <c r="E182" i="1"/>
  <c r="E181" i="1" s="1"/>
  <c r="C12" i="1"/>
  <c r="C11" i="1" s="1"/>
  <c r="C182" i="1"/>
  <c r="C181" i="1" s="1"/>
  <c r="D12" i="1"/>
  <c r="D11" i="1" s="1"/>
  <c r="D182" i="1"/>
  <c r="D181" i="1" s="1"/>
  <c r="C50" i="1"/>
  <c r="D50" i="1" l="1"/>
  <c r="C7" i="1"/>
  <c r="C271" i="1" s="1"/>
  <c r="D7" i="1"/>
  <c r="D271" i="1" s="1"/>
  <c r="E271" i="1"/>
</calcChain>
</file>

<file path=xl/sharedStrings.xml><?xml version="1.0" encoding="utf-8"?>
<sst xmlns="http://schemas.openxmlformats.org/spreadsheetml/2006/main" count="377" uniqueCount="259">
  <si>
    <t>Clave</t>
  </si>
  <si>
    <t>Descripción</t>
  </si>
  <si>
    <t xml:space="preserve">Impuesto sobre los Ingresos </t>
  </si>
  <si>
    <t xml:space="preserve">Enajenación onerosa de bienes inmuebles no sujetos a régimen de dominio público </t>
  </si>
  <si>
    <t xml:space="preserve">Aprovechamientos de Capital </t>
  </si>
  <si>
    <t xml:space="preserve">Impuesto sobre diversiones y espectáculos públicos </t>
  </si>
  <si>
    <t xml:space="preserve">Impuestos sobre loterías, rifas y sorteos </t>
  </si>
  <si>
    <t xml:space="preserve">Impuestos sobre el Patrimonio </t>
  </si>
  <si>
    <t xml:space="preserve">Impuesto predial </t>
  </si>
  <si>
    <t xml:space="preserve">1.- Recaudación anual </t>
  </si>
  <si>
    <t xml:space="preserve">2.- Recuperación de rezagos </t>
  </si>
  <si>
    <t xml:space="preserve">Impuesto sobre traslación de dominio de bienes inmuebles </t>
  </si>
  <si>
    <t xml:space="preserve">Impuesto municipal sobre tenencia y uso de vehículos </t>
  </si>
  <si>
    <t xml:space="preserve">Accesorios de Impuestos </t>
  </si>
  <si>
    <t xml:space="preserve">Recargos </t>
  </si>
  <si>
    <t xml:space="preserve">1.- Por impuesto predial del ejercicio </t>
  </si>
  <si>
    <t xml:space="preserve">2.- Por impuesto predial de ejercicios anteriores </t>
  </si>
  <si>
    <t xml:space="preserve">3.- Recargos por otros impuestos </t>
  </si>
  <si>
    <t xml:space="preserve">Multas </t>
  </si>
  <si>
    <t xml:space="preserve">3.- Multas por otros impuestos </t>
  </si>
  <si>
    <t xml:space="preserve">Gastos de ejecución </t>
  </si>
  <si>
    <t xml:space="preserve">3.- Gastos de ejecución por otros impuestos </t>
  </si>
  <si>
    <t xml:space="preserve">Honorarios de cobranza </t>
  </si>
  <si>
    <t xml:space="preserve">3.- Honorarios de cobranza por otros impuestos </t>
  </si>
  <si>
    <t xml:space="preserve">Otros Impuestos </t>
  </si>
  <si>
    <t xml:space="preserve">Impuestos adicionales </t>
  </si>
  <si>
    <t xml:space="preserve">1.- Para obras y acciones de interés general 10% </t>
  </si>
  <si>
    <t xml:space="preserve">2.- Para asistencia social 10% </t>
  </si>
  <si>
    <t xml:space="preserve">3.- Para mejoramiento en la prestación de servicios públicos 15% </t>
  </si>
  <si>
    <t xml:space="preserve">4.- Para fomento turístico 5% </t>
  </si>
  <si>
    <t xml:space="preserve">5.- Para fomento deportivo 5% </t>
  </si>
  <si>
    <t xml:space="preserve">6.- Para el sostenimiento de instituciones de educación media superior 5% </t>
  </si>
  <si>
    <t xml:space="preserve">Contribuciones de Mejoras por Obras Públicas </t>
  </si>
  <si>
    <t xml:space="preserve">Agua potable en red secundaria </t>
  </si>
  <si>
    <t xml:space="preserve">Drenaje en aguas servidas en red secundaria </t>
  </si>
  <si>
    <t xml:space="preserve">Alcantarillado pluvial </t>
  </si>
  <si>
    <t xml:space="preserve">Pavimento en calles locales </t>
  </si>
  <si>
    <t xml:space="preserve">Obras de ornato </t>
  </si>
  <si>
    <t xml:space="preserve">Derechos por el Uso, Goce, Aprovechamiento o Explotación de Bienes de Dominio Público </t>
  </si>
  <si>
    <t xml:space="preserve">Concesiones de bienes inmuebles </t>
  </si>
  <si>
    <t xml:space="preserve">Arrendamiento de bienes inmuebles </t>
  </si>
  <si>
    <t xml:space="preserve">Derechos por Prestación de Servicios </t>
  </si>
  <si>
    <t xml:space="preserve">Alumbrado público </t>
  </si>
  <si>
    <t xml:space="preserve">Mercados y centrales de abasto </t>
  </si>
  <si>
    <t xml:space="preserve">1.- Por la expedición de la concesión </t>
  </si>
  <si>
    <t xml:space="preserve">2.- Por el refrendo anual de la concesión </t>
  </si>
  <si>
    <t xml:space="preserve">3.- Por la prórroga del plazo de la concesión otorgada </t>
  </si>
  <si>
    <t xml:space="preserve">Panteones </t>
  </si>
  <si>
    <t xml:space="preserve">1.- Por la inhumación, exhumación o reinhumación de cadáveres </t>
  </si>
  <si>
    <t xml:space="preserve">2.- Por la inhumación, exhumación o reinhumación de restos humanos </t>
  </si>
  <si>
    <t xml:space="preserve">3.- Venta de lotes en el panteón </t>
  </si>
  <si>
    <t xml:space="preserve">Parques </t>
  </si>
  <si>
    <t xml:space="preserve">1.- Por acceso a los parques y a otros centros que tengan por objeto satisfacer necesidades de recreación </t>
  </si>
  <si>
    <t xml:space="preserve">Seguridad pública </t>
  </si>
  <si>
    <t xml:space="preserve">1.- Por policía auxiliar </t>
  </si>
  <si>
    <t xml:space="preserve">Tránsito </t>
  </si>
  <si>
    <t xml:space="preserve">1.- Examen para obtención de licencia </t>
  </si>
  <si>
    <t xml:space="preserve">2.- Examen para manejar para personas mayores de 16 y menores 18 años </t>
  </si>
  <si>
    <t xml:space="preserve">3.- Traslado de vehículos (grúas) arrastre </t>
  </si>
  <si>
    <t xml:space="preserve">4.- Almacenaje de vehículos (corralón) </t>
  </si>
  <si>
    <t xml:space="preserve">5.- Autorización para estacionamiento exclusivo de vehículos </t>
  </si>
  <si>
    <t xml:space="preserve">6.- Solicitud de placas para bicicletas y motocicletas </t>
  </si>
  <si>
    <t xml:space="preserve">7.- Estacionamientos de vehículos en la vía pública, en donde exista sistema de control de tiempo y espacio </t>
  </si>
  <si>
    <t xml:space="preserve">Desarrollo urbano </t>
  </si>
  <si>
    <t xml:space="preserve">1.- Expedición de licencias de construcción, modificación o reconstrucción </t>
  </si>
  <si>
    <t xml:space="preserve">2.- Fraccionamientos </t>
  </si>
  <si>
    <t xml:space="preserve">3.- Por la autorización provisional para obras de urbanización de fraccionamientos </t>
  </si>
  <si>
    <t xml:space="preserve">4.- Por la expedición del documento que contengan la enajenación de inmuebles que realicen los ayuntamientos (títulos de propiedad) </t>
  </si>
  <si>
    <t xml:space="preserve">5.- Por el procedimiento de regularización de fraccionamientos ilegales </t>
  </si>
  <si>
    <t xml:space="preserve">6.- Expedición de constancias de zonificación </t>
  </si>
  <si>
    <t xml:space="preserve">7.- Por los servicios que presten protección civil y bomberos </t>
  </si>
  <si>
    <t xml:space="preserve">8.- Expedición de certificaciones de número oficial </t>
  </si>
  <si>
    <t xml:space="preserve">9.- Expedición de certificados de seguridad </t>
  </si>
  <si>
    <t xml:space="preserve">10.- Autorización para la fusión, subdivisión o relotificación de terrenos </t>
  </si>
  <si>
    <t xml:space="preserve">11.- Expedición de certificados relativo a la constancia de zonificación en donde se señalan las características de la obra </t>
  </si>
  <si>
    <t xml:space="preserve">12.- Por servicios catastrales </t>
  </si>
  <si>
    <t xml:space="preserve">13.- Ecología </t>
  </si>
  <si>
    <t>14.- Permiso o Conseciones Para Aprovechamineto de la Via Pública.</t>
  </si>
  <si>
    <t xml:space="preserve">Control sanitario de animales domésticos </t>
  </si>
  <si>
    <t xml:space="preserve">1.- Vacunación </t>
  </si>
  <si>
    <t xml:space="preserve">2.- Captura </t>
  </si>
  <si>
    <t xml:space="preserve">3.- Retención por 48 horas </t>
  </si>
  <si>
    <t xml:space="preserve">Licencias para la colocación de anuncios o publicidad </t>
  </si>
  <si>
    <t xml:space="preserve">1.- Anuncios cuyo contenido se transmita a través de pantalla electrónica hasta 10m2 </t>
  </si>
  <si>
    <t xml:space="preserve">2.- Anuncios y carteles luminosos hasta 10m2 </t>
  </si>
  <si>
    <t xml:space="preserve">3.- Anuncios y carteles no luminosos hasta 10m2 </t>
  </si>
  <si>
    <t xml:space="preserve">4.- Anuncios fijados en vehículos de transporte público </t>
  </si>
  <si>
    <t xml:space="preserve">5.- Publicidad sonora, fonética o autoparlante </t>
  </si>
  <si>
    <t xml:space="preserve">6.- Anuncios y/o publicidad cinematográfica </t>
  </si>
  <si>
    <t xml:space="preserve">7.- Figura inflable por unidad </t>
  </si>
  <si>
    <t xml:space="preserve">8.- Publicidad fijada en vehículos de promoción </t>
  </si>
  <si>
    <t xml:space="preserve">Por la expedición de anuencias para tramitar licencias para la venta y consumo de bebidas con contenido alcohólicas </t>
  </si>
  <si>
    <t xml:space="preserve">1.- Fábrica </t>
  </si>
  <si>
    <t xml:space="preserve">2.- Agencia distribuidora </t>
  </si>
  <si>
    <t xml:space="preserve">3.- Expendio </t>
  </si>
  <si>
    <t xml:space="preserve">4.- Cantina, billar o boliche </t>
  </si>
  <si>
    <t xml:space="preserve">5.- Centro nocturno </t>
  </si>
  <si>
    <t xml:space="preserve">6.- Restaurante </t>
  </si>
  <si>
    <t xml:space="preserve">7.- Tienda de autoservicio </t>
  </si>
  <si>
    <t xml:space="preserve">8.- Centro de eventos o salón de baile </t>
  </si>
  <si>
    <t xml:space="preserve">9.- Hotel o motel </t>
  </si>
  <si>
    <t xml:space="preserve">10.- Centro recreativo o deportivo </t>
  </si>
  <si>
    <t xml:space="preserve">11.- Tienda de abarrotes </t>
  </si>
  <si>
    <t xml:space="preserve">12.- Restaurante-bar </t>
  </si>
  <si>
    <t xml:space="preserve">13.- Tienda departamental </t>
  </si>
  <si>
    <t xml:space="preserve">14.- Salón o local abierto o cerrado de diversiones y espectáculos públicos </t>
  </si>
  <si>
    <t xml:space="preserve">15.- Establecimiento que preste servicios de sorteos y juegos con apuestas, independientemente del nombre con el que se designe y que requieran permiso de acuerdo con la ley federal de juegos y sorteos y su reglamento </t>
  </si>
  <si>
    <t xml:space="preserve">Por la expedición de autorizaciones eventuales por día (eventos sociales) </t>
  </si>
  <si>
    <t xml:space="preserve">1.- Fiestas sociales o familiares </t>
  </si>
  <si>
    <t xml:space="preserve">2.- Kermesse </t>
  </si>
  <si>
    <t xml:space="preserve">3.- Bailes, graduaciones, bailes tradicionales </t>
  </si>
  <si>
    <t xml:space="preserve">4.- Carreras de caballos, rodeo, jaripeo y eventos públicos similares </t>
  </si>
  <si>
    <t xml:space="preserve">5.- Carreras de autos, motos y eventos públicos similares </t>
  </si>
  <si>
    <t xml:space="preserve">6.- Box, lucha, béisbol y eventos públicos similares </t>
  </si>
  <si>
    <t xml:space="preserve">7.- Ferias o exposiciones ganaderas, comerciales y eventos públicos similares </t>
  </si>
  <si>
    <t xml:space="preserve">8.- Palenques </t>
  </si>
  <si>
    <t xml:space="preserve">9.- Presentaciones artísticas </t>
  </si>
  <si>
    <t xml:space="preserve">Por la expedición de guías para la transportación de bebidas con contenido alcohólico </t>
  </si>
  <si>
    <t xml:space="preserve">Por la expedición de anuencias por cambio de domicilio (alcoholes) </t>
  </si>
  <si>
    <t xml:space="preserve">Servicio de limpia </t>
  </si>
  <si>
    <t xml:space="preserve">1.- Servicio de recolección de basura </t>
  </si>
  <si>
    <t xml:space="preserve">2.- Uso de centros de acopio </t>
  </si>
  <si>
    <t xml:space="preserve">3.- Limpieza de lotes baldíos </t>
  </si>
  <si>
    <t xml:space="preserve">Otros servicios </t>
  </si>
  <si>
    <t xml:space="preserve">1.- Expedición de certificados </t>
  </si>
  <si>
    <t xml:space="preserve">2.- Legalización de firmas </t>
  </si>
  <si>
    <t xml:space="preserve">3.- Certificación de documentos por hoja </t>
  </si>
  <si>
    <t xml:space="preserve">4.- Expedición de certificados de no adeudo de créditos fiscales </t>
  </si>
  <si>
    <t xml:space="preserve">5.- Expedición de certificados de residencia </t>
  </si>
  <si>
    <t xml:space="preserve">6.- Licencia y permisos especiales - anuencias </t>
  </si>
  <si>
    <t xml:space="preserve">1.- Recargos por otros derechos </t>
  </si>
  <si>
    <t xml:space="preserve">1.- Multas por otros derechos </t>
  </si>
  <si>
    <t xml:space="preserve">1.- Gastos de ejecución por otros derechos </t>
  </si>
  <si>
    <t xml:space="preserve">1.- Honorarios por otros derechos </t>
  </si>
  <si>
    <t xml:space="preserve">Productos de Tipo Corriente </t>
  </si>
  <si>
    <t xml:space="preserve">Arrendamiento de bienes muebles e inmuebles no sujetos a régimen de dominio público </t>
  </si>
  <si>
    <t xml:space="preserve">Utilidades, dividendos e intereses </t>
  </si>
  <si>
    <t xml:space="preserve">1.- Otorgamiento de financiamiento y rendimiento de capitales </t>
  </si>
  <si>
    <t xml:space="preserve">Expedición de estados de cuenta </t>
  </si>
  <si>
    <t xml:space="preserve">Venta de formas impresas </t>
  </si>
  <si>
    <t xml:space="preserve">Enajenación de publicaciones y suscripciones </t>
  </si>
  <si>
    <t xml:space="preserve">Servicio de fotocopiado de documentos a particulares </t>
  </si>
  <si>
    <t xml:space="preserve">Mensura, remensura, deslinde o localización de lotes </t>
  </si>
  <si>
    <t xml:space="preserve">Otros no especificados </t>
  </si>
  <si>
    <t xml:space="preserve">1.- Expedición de escrituras de propiedad, sobre enajenación onerosa de bienes inmuebles. </t>
  </si>
  <si>
    <t xml:space="preserve">2.- Expedición de segundos testimonios </t>
  </si>
  <si>
    <t xml:space="preserve">3.- Expedición de anuencias para venta de terrenos. </t>
  </si>
  <si>
    <t xml:space="preserve">5.- Desarrollo integral de la familia </t>
  </si>
  <si>
    <t xml:space="preserve">6.- Centro de integración familiar. </t>
  </si>
  <si>
    <t xml:space="preserve">7.- Unidad básica de rehabilitación </t>
  </si>
  <si>
    <t xml:space="preserve">8.- Dirección general de infraestructura urbana y ecología </t>
  </si>
  <si>
    <t xml:space="preserve">9.- Instituto municipal de cultura y arte de guaymas </t>
  </si>
  <si>
    <t xml:space="preserve">10.- Promotora inmobiliaria del municipio de guaymas </t>
  </si>
  <si>
    <t xml:space="preserve">Aprovechamientos de Tipo Corriente </t>
  </si>
  <si>
    <t xml:space="preserve">Indemnizaciones </t>
  </si>
  <si>
    <t xml:space="preserve">1.- Indemnizaciones de predial </t>
  </si>
  <si>
    <t xml:space="preserve">2.- Otras indemnizaciones </t>
  </si>
  <si>
    <t xml:space="preserve">Donativos </t>
  </si>
  <si>
    <t xml:space="preserve">Reintegros </t>
  </si>
  <si>
    <t xml:space="preserve">Remanente de ejercicios anteriores </t>
  </si>
  <si>
    <t xml:space="preserve">Zona federal marítima-terrestre </t>
  </si>
  <si>
    <t xml:space="preserve">Multas federales no fiscales </t>
  </si>
  <si>
    <t xml:space="preserve">Aprovechamientos diversos </t>
  </si>
  <si>
    <t xml:space="preserve">1.- Permiso para carga y descarga </t>
  </si>
  <si>
    <t xml:space="preserve">2.- Recuperación de programas de obra </t>
  </si>
  <si>
    <t xml:space="preserve">3.- Venta de bases para licitación de obra </t>
  </si>
  <si>
    <t xml:space="preserve">Recuperación de inversiones productivas </t>
  </si>
  <si>
    <t xml:space="preserve">Ingresos de Operación de Entidades Paramunicipales </t>
  </si>
  <si>
    <t xml:space="preserve">DIF Municipal </t>
  </si>
  <si>
    <t xml:space="preserve">Promotora Inmobiliaria </t>
  </si>
  <si>
    <t xml:space="preserve">Consejo Municipal para la Concertación de la Obra Pública (CMCOP) (PASOS) </t>
  </si>
  <si>
    <t xml:space="preserve">Administración Portuaria Integral Municipal </t>
  </si>
  <si>
    <t xml:space="preserve">Centro Histórico y Turístico </t>
  </si>
  <si>
    <t xml:space="preserve">Instituto de Festividades </t>
  </si>
  <si>
    <t xml:space="preserve">Instituto Municipal de Cultura y Arte </t>
  </si>
  <si>
    <t xml:space="preserve">Instituto Municipal Indigenista </t>
  </si>
  <si>
    <t xml:space="preserve">Instituto Municipal de Pesca, Acuacultura y Maricultura </t>
  </si>
  <si>
    <t xml:space="preserve">Participaciones </t>
  </si>
  <si>
    <t xml:space="preserve">Fondo general de participaciones </t>
  </si>
  <si>
    <t xml:space="preserve">Fondo de fomento municipal </t>
  </si>
  <si>
    <t xml:space="preserve">Participaciones estatales </t>
  </si>
  <si>
    <t xml:space="preserve">0.136% de la recaudación federal participable </t>
  </si>
  <si>
    <t xml:space="preserve">Aportaciones </t>
  </si>
  <si>
    <t xml:space="preserve">Fondo de aportaciones para el fortalecimiento municipal </t>
  </si>
  <si>
    <t xml:space="preserve">Fondo de aportaciones para la infraestructura social municipal </t>
  </si>
  <si>
    <t xml:space="preserve">Convenios Federales y Estatales (Descentralización y Reasignación de Recursos) </t>
  </si>
  <si>
    <t xml:space="preserve">Fondo concursable para tratamiento de aguas residuales </t>
  </si>
  <si>
    <t xml:space="preserve">Apoyo estatal para acciones en materia de agua potable </t>
  </si>
  <si>
    <t xml:space="preserve">Convenio otorgamiento de subsidios </t>
  </si>
  <si>
    <t xml:space="preserve">Programa HABITAT </t>
  </si>
  <si>
    <t xml:space="preserve">Programa rescate de espacios públicos </t>
  </si>
  <si>
    <t xml:space="preserve">Fondo de Aportaciones para el Fortalecimiento de Entidades Federativas (FAFEF) </t>
  </si>
  <si>
    <t xml:space="preserve">Programa de empleo temporal </t>
  </si>
  <si>
    <t xml:space="preserve">Programa extraordinario Gobierno del Estado - DIF </t>
  </si>
  <si>
    <t xml:space="preserve">Programa FOPAM </t>
  </si>
  <si>
    <t xml:space="preserve">Apoyo extraordinario para el Instituto del Deporte </t>
  </si>
  <si>
    <t xml:space="preserve">Programa regional APAZU </t>
  </si>
  <si>
    <t xml:space="preserve">Programa FAIMUN </t>
  </si>
  <si>
    <t xml:space="preserve">Programa Piso Firme </t>
  </si>
  <si>
    <t xml:space="preserve">Programa Desarrollo Zonas Prioritarias </t>
  </si>
  <si>
    <t xml:space="preserve">Estatal Directo </t>
  </si>
  <si>
    <t xml:space="preserve">Programa para la Infraestructura Deportiva (PIDED) </t>
  </si>
  <si>
    <t xml:space="preserve">Vivienda Progresiva </t>
  </si>
  <si>
    <t xml:space="preserve">Techo Digno </t>
  </si>
  <si>
    <t xml:space="preserve">Recursos del Fondo de Pavimentación y Espacios Públicos (FOPEDEP) </t>
  </si>
  <si>
    <t xml:space="preserve">Consejo Nacional para la Cultura y las Artes (CONACULTA) </t>
  </si>
  <si>
    <t xml:space="preserve">Fondo Nacional de Desarrollo Municipal (FONADEM) </t>
  </si>
  <si>
    <t xml:space="preserve">Fondo de Desastres Naturales (FONDEN) </t>
  </si>
  <si>
    <t xml:space="preserve">Subsidios y Subvenciones </t>
  </si>
  <si>
    <t xml:space="preserve">Fideicomiso para coadyuvar al desarrollo de las entidades federativas y municipios </t>
  </si>
  <si>
    <t xml:space="preserve">1.- FIDEM ejercicio </t>
  </si>
  <si>
    <t xml:space="preserve">2.- FIDEM ejercicios anteriores </t>
  </si>
  <si>
    <t xml:space="preserve">3.- Rendimientos financieros FIDEM </t>
  </si>
  <si>
    <t xml:space="preserve">FIDEM ejercicio </t>
  </si>
  <si>
    <t xml:space="preserve">Ayudas Sociales </t>
  </si>
  <si>
    <t xml:space="preserve">Ayudas sociales diversas </t>
  </si>
  <si>
    <t>Programas Regionales</t>
  </si>
  <si>
    <t>Ingresos Derivados de Financiamiento</t>
  </si>
  <si>
    <t>Endeudamiento Interno</t>
  </si>
  <si>
    <t xml:space="preserve">  </t>
  </si>
  <si>
    <t>Impuesto predial ejidal</t>
  </si>
  <si>
    <t xml:space="preserve">a) Por el estacionamiento de vehículos o colocación de puestos ambulantes y semifijos, para realizar actividades de comercio y oficios en la vía pública, autorizadas por la autoridad municipal.               </t>
  </si>
  <si>
    <t>b) Permisos a locales de fiestas en general sin venta y consumo de bebidas alcohólicas y la autorización para la celebración de eventos diversos que lo requieren.</t>
  </si>
  <si>
    <t>c) Cierre de Calles para Eventos Diversos</t>
  </si>
  <si>
    <t>7.- Constancia de notorio arraigo</t>
  </si>
  <si>
    <t>8.- Fe de hechos de embarcaciones pesqueras menores</t>
  </si>
  <si>
    <t>9.- Constancia de trámite de anuencia municipal</t>
  </si>
  <si>
    <t xml:space="preserve">Accesorios </t>
  </si>
  <si>
    <t>Productos del Capital</t>
  </si>
  <si>
    <t>1.- Policia</t>
  </si>
  <si>
    <t>2.- Transito</t>
  </si>
  <si>
    <t>5.- Multas de Vendedores Ambulantes</t>
  </si>
  <si>
    <t>6.- Pleaneación y Control Urbano</t>
  </si>
  <si>
    <t xml:space="preserve">Impuesto sobre tenencia o uso de vehículos </t>
  </si>
  <si>
    <t xml:space="preserve">Fondo de impuesto especial sobre producción y servicios a bebidas, alcohol y tabaco </t>
  </si>
  <si>
    <t xml:space="preserve">Impuesto sobre automóviles nuevos </t>
  </si>
  <si>
    <t xml:space="preserve">Compensación por resarcimiento por disminución del impuesto sobre automóviles nuevos </t>
  </si>
  <si>
    <t>Fondo de fiscalización y recaudación</t>
  </si>
  <si>
    <t xml:space="preserve">Fondo de Impuesto Especial sobre producción y servicios a la gasolinas y diesel </t>
  </si>
  <si>
    <t>Programa FORTASEG</t>
  </si>
  <si>
    <t>Participación ISR Art. 3-B Ley de Coordinación Fiscal</t>
  </si>
  <si>
    <t xml:space="preserve">Programa Apartado Urbano (APAUR) </t>
  </si>
  <si>
    <t>ABRIL</t>
  </si>
  <si>
    <t>MAYO</t>
  </si>
  <si>
    <t>JUNIO</t>
  </si>
  <si>
    <t xml:space="preserve">4.- Elaboración de cesiones de derecho. </t>
  </si>
  <si>
    <t>Comisión Estatal del Agua</t>
  </si>
  <si>
    <t>MUNICIPIO DE GUAYMAS SONORA</t>
  </si>
  <si>
    <t>INGRESOS MENSUALES POR CONCEPTO DE RECAUDACION MUNICIPAL, PARTICIPACIONES Y APORTACIONES FEDERALES Y ESTATALES</t>
  </si>
  <si>
    <t>DEL 1° DE ABRIL  AL 30 DE JUNIO  DE 2018</t>
  </si>
  <si>
    <r>
      <t>Impuestos</t>
    </r>
    <r>
      <rPr>
        <sz val="11"/>
        <rFont val="Calibri"/>
        <family val="2"/>
      </rPr>
      <t xml:space="preserve"> </t>
    </r>
  </si>
  <si>
    <r>
      <t>Contribuciones de Mejoras</t>
    </r>
    <r>
      <rPr>
        <sz val="11"/>
        <rFont val="Calibri"/>
        <family val="2"/>
      </rPr>
      <t xml:space="preserve"> </t>
    </r>
  </si>
  <si>
    <r>
      <t>Derechos</t>
    </r>
    <r>
      <rPr>
        <sz val="11"/>
        <rFont val="Calibri"/>
        <family val="2"/>
      </rPr>
      <t xml:space="preserve"> </t>
    </r>
  </si>
  <si>
    <r>
      <t>Productos</t>
    </r>
    <r>
      <rPr>
        <sz val="11"/>
        <rFont val="Calibri"/>
        <family val="2"/>
      </rPr>
      <t xml:space="preserve"> </t>
    </r>
  </si>
  <si>
    <r>
      <t>Aprovechamientos</t>
    </r>
    <r>
      <rPr>
        <sz val="11"/>
        <rFont val="Calibri"/>
        <family val="2"/>
      </rPr>
      <t xml:space="preserve"> </t>
    </r>
  </si>
  <si>
    <r>
      <t>Ingresos por Venta de Bienes y Servicios (Paramunicipales)</t>
    </r>
    <r>
      <rPr>
        <sz val="11"/>
        <rFont val="Calibri"/>
        <family val="2"/>
      </rPr>
      <t xml:space="preserve"> </t>
    </r>
  </si>
  <si>
    <r>
      <t>Participaciones y Aportaciones</t>
    </r>
    <r>
      <rPr>
        <sz val="11"/>
        <rFont val="Calibri"/>
        <family val="2"/>
      </rPr>
      <t xml:space="preserve"> </t>
    </r>
  </si>
  <si>
    <r>
      <t>Transferencias, Asignaciones, Subsidios y Otras Ayudas</t>
    </r>
    <r>
      <rPr>
        <sz val="11"/>
        <rFont val="Calibri"/>
        <family val="2"/>
      </rPr>
      <t xml:space="preserve"> </t>
    </r>
  </si>
  <si>
    <r>
      <t>TOTAL PRESUPUESTO</t>
    </r>
    <r>
      <rPr>
        <sz val="11"/>
        <color theme="1"/>
        <rFont val="Calibri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</si>
</sst>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;[Red]\-&quot;$&quot;#,##0.00"/>
    <numFmt numFmtId="42" formatCode="_-&quot;$&quot;* #,##0_-;\-&quot;$&quot;* #,##0_-;_-&quot;$&quot;* &quot;-&quot;_-;_-@_-"/>
    <numFmt numFmtId="43" formatCode="_-* #,##0.00_-;\-* #,##0.00_-;_-* &quot;-&quot;??_-;_-@_-"/>
    <numFmt numFmtId="164" formatCode="0000"/>
    <numFmt numFmtId="165" formatCode="000#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2"/>
      <name val="Calibri"/>
      <family val="2"/>
    </font>
    <font>
      <sz val="10"/>
      <name val="Calibri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42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4" fontId="7" fillId="0" borderId="0" xfId="1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2" fontId="9" fillId="2" borderId="4" xfId="0" applyNumberFormat="1" applyFont="1" applyFill="1" applyBorder="1" applyAlignment="1">
      <alignment horizontal="center" vertical="center" wrapText="1"/>
    </xf>
    <xf numFmtId="2" fontId="9" fillId="2" borderId="3" xfId="0" applyNumberFormat="1" applyFont="1" applyFill="1" applyBorder="1" applyAlignment="1">
      <alignment horizontal="center" vertical="center" wrapText="1"/>
    </xf>
    <xf numFmtId="3" fontId="10" fillId="2" borderId="4" xfId="1" applyNumberFormat="1" applyFont="1" applyFill="1" applyBorder="1" applyAlignment="1">
      <alignment horizontal="center" vertical="center" wrapText="1"/>
    </xf>
    <xf numFmtId="2" fontId="9" fillId="2" borderId="5" xfId="0" applyNumberFormat="1" applyFont="1" applyFill="1" applyBorder="1" applyAlignment="1">
      <alignment horizontal="center" vertical="center" wrapText="1"/>
    </xf>
    <xf numFmtId="2" fontId="9" fillId="2" borderId="2" xfId="0" applyNumberFormat="1" applyFont="1" applyFill="1" applyBorder="1" applyAlignment="1">
      <alignment horizontal="center" vertical="center" wrapText="1"/>
    </xf>
    <xf numFmtId="3" fontId="10" fillId="2" borderId="5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vertical="top" wrapText="1"/>
    </xf>
    <xf numFmtId="4" fontId="5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3" fontId="11" fillId="0" borderId="1" xfId="0" applyNumberFormat="1" applyFont="1" applyBorder="1" applyAlignment="1">
      <alignment vertical="top" wrapText="1"/>
    </xf>
    <xf numFmtId="0" fontId="12" fillId="0" borderId="0" xfId="0" applyFont="1"/>
    <xf numFmtId="0" fontId="12" fillId="0" borderId="0" xfId="0" applyFont="1" applyAlignment="1">
      <alignment vertical="center"/>
    </xf>
    <xf numFmtId="3" fontId="13" fillId="0" borderId="1" xfId="0" applyNumberFormat="1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14" fillId="0" borderId="7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2" fontId="11" fillId="0" borderId="1" xfId="0" applyNumberFormat="1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left" vertical="top" wrapText="1"/>
    </xf>
    <xf numFmtId="3" fontId="11" fillId="0" borderId="6" xfId="0" applyNumberFormat="1" applyFont="1" applyFill="1" applyBorder="1" applyAlignment="1">
      <alignment vertical="top" wrapText="1"/>
    </xf>
    <xf numFmtId="165" fontId="11" fillId="0" borderId="1" xfId="0" applyNumberFormat="1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15" fillId="2" borderId="2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vertical="top" wrapText="1"/>
    </xf>
    <xf numFmtId="8" fontId="9" fillId="2" borderId="2" xfId="0" applyNumberFormat="1" applyFont="1" applyFill="1" applyBorder="1" applyAlignment="1">
      <alignment vertical="top" wrapText="1"/>
    </xf>
    <xf numFmtId="8" fontId="12" fillId="2" borderId="2" xfId="0" applyNumberFormat="1" applyFont="1" applyFill="1" applyBorder="1" applyAlignment="1">
      <alignment vertical="top" wrapText="1"/>
    </xf>
    <xf numFmtId="3" fontId="3" fillId="0" borderId="0" xfId="0" applyNumberFormat="1" applyFont="1"/>
    <xf numFmtId="0" fontId="11" fillId="0" borderId="0" xfId="0" applyFont="1"/>
    <xf numFmtId="4" fontId="16" fillId="0" borderId="0" xfId="0" applyNumberFormat="1" applyFont="1"/>
    <xf numFmtId="4" fontId="3" fillId="0" borderId="0" xfId="0" applyNumberFormat="1" applyFont="1"/>
    <xf numFmtId="0" fontId="13" fillId="0" borderId="0" xfId="0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2"/>
  <sheetViews>
    <sheetView tabSelected="1" workbookViewId="0">
      <selection sqref="A1:XFD1048576"/>
    </sheetView>
  </sheetViews>
  <sheetFormatPr baseColWidth="10" defaultRowHeight="15.6" x14ac:dyDescent="0.3"/>
  <cols>
    <col min="1" max="1" width="18.44140625" style="2" customWidth="1"/>
    <col min="2" max="2" width="52.33203125" style="51" customWidth="1"/>
    <col min="3" max="3" width="18.109375" style="49" bestFit="1" customWidth="1"/>
    <col min="4" max="5" width="18.109375" style="50" bestFit="1" customWidth="1"/>
    <col min="6" max="16384" width="11.5546875" style="2"/>
  </cols>
  <sheetData>
    <row r="1" spans="1:5" ht="15" customHeight="1" x14ac:dyDescent="0.35">
      <c r="A1" s="1" t="s">
        <v>247</v>
      </c>
      <c r="B1" s="1"/>
      <c r="C1" s="1"/>
      <c r="D1" s="1"/>
      <c r="E1" s="1"/>
    </row>
    <row r="2" spans="1:5" ht="15" customHeight="1" x14ac:dyDescent="0.3">
      <c r="A2" s="3" t="s">
        <v>248</v>
      </c>
      <c r="B2" s="3"/>
      <c r="C2" s="3"/>
      <c r="D2" s="3"/>
      <c r="E2" s="3"/>
    </row>
    <row r="3" spans="1:5" ht="15" customHeight="1" x14ac:dyDescent="0.3">
      <c r="A3" s="4" t="s">
        <v>249</v>
      </c>
      <c r="B3" s="4"/>
      <c r="C3" s="4"/>
      <c r="D3" s="4"/>
      <c r="E3" s="4"/>
    </row>
    <row r="4" spans="1:5" s="8" customFormat="1" ht="16.2" thickBot="1" x14ac:dyDescent="0.35">
      <c r="A4" s="5"/>
      <c r="B4" s="6"/>
      <c r="C4" s="7"/>
      <c r="D4" s="7"/>
      <c r="E4" s="7"/>
    </row>
    <row r="5" spans="1:5" ht="15" customHeight="1" x14ac:dyDescent="0.3">
      <c r="A5" s="9" t="s">
        <v>0</v>
      </c>
      <c r="B5" s="10" t="s">
        <v>1</v>
      </c>
      <c r="C5" s="11" t="s">
        <v>242</v>
      </c>
      <c r="D5" s="11" t="s">
        <v>243</v>
      </c>
      <c r="E5" s="11" t="s">
        <v>244</v>
      </c>
    </row>
    <row r="6" spans="1:5" ht="15.75" customHeight="1" thickBot="1" x14ac:dyDescent="0.35">
      <c r="A6" s="12"/>
      <c r="B6" s="13"/>
      <c r="C6" s="14"/>
      <c r="D6" s="14"/>
      <c r="E6" s="14"/>
    </row>
    <row r="7" spans="1:5" x14ac:dyDescent="0.3">
      <c r="A7" s="15">
        <v>1000</v>
      </c>
      <c r="B7" s="16" t="s">
        <v>250</v>
      </c>
      <c r="C7" s="17">
        <f t="shared" ref="C7:E7" si="0">C8+C11+C18+C35</f>
        <v>7786693.6799999997</v>
      </c>
      <c r="D7" s="18">
        <f t="shared" si="0"/>
        <v>8994171.1099999994</v>
      </c>
      <c r="E7" s="18">
        <f t="shared" si="0"/>
        <v>8104804.96</v>
      </c>
    </row>
    <row r="8" spans="1:5" x14ac:dyDescent="0.3">
      <c r="A8" s="19">
        <v>1100</v>
      </c>
      <c r="B8" s="20" t="s">
        <v>2</v>
      </c>
      <c r="C8" s="17">
        <f t="shared" ref="C8:E8" si="1">SUM(C9:C10)</f>
        <v>9680</v>
      </c>
      <c r="D8" s="17">
        <f t="shared" si="1"/>
        <v>538929.77</v>
      </c>
      <c r="E8" s="17">
        <f t="shared" si="1"/>
        <v>3906</v>
      </c>
    </row>
    <row r="9" spans="1:5" ht="14.4" x14ac:dyDescent="0.3">
      <c r="A9" s="21">
        <v>1102</v>
      </c>
      <c r="B9" s="22" t="s">
        <v>5</v>
      </c>
      <c r="C9" s="23">
        <v>9680</v>
      </c>
      <c r="D9" s="23">
        <v>538929.77</v>
      </c>
      <c r="E9" s="23">
        <v>3906</v>
      </c>
    </row>
    <row r="10" spans="1:5" ht="14.4" x14ac:dyDescent="0.3">
      <c r="A10" s="21">
        <v>1103</v>
      </c>
      <c r="B10" s="22" t="s">
        <v>6</v>
      </c>
      <c r="C10" s="23">
        <v>0</v>
      </c>
      <c r="D10" s="23">
        <v>0</v>
      </c>
      <c r="E10" s="23">
        <v>0</v>
      </c>
    </row>
    <row r="11" spans="1:5" x14ac:dyDescent="0.3">
      <c r="A11" s="19">
        <v>1200</v>
      </c>
      <c r="B11" s="20" t="s">
        <v>7</v>
      </c>
      <c r="C11" s="17">
        <f t="shared" ref="C11:E11" si="2">C12+C15+C16+C17</f>
        <v>6851467.21</v>
      </c>
      <c r="D11" s="17">
        <f t="shared" si="2"/>
        <v>7665830.6299999999</v>
      </c>
      <c r="E11" s="17">
        <f t="shared" si="2"/>
        <v>7181988.9800000004</v>
      </c>
    </row>
    <row r="12" spans="1:5" ht="14.4" x14ac:dyDescent="0.3">
      <c r="A12" s="21">
        <v>1201</v>
      </c>
      <c r="B12" s="22" t="s">
        <v>8</v>
      </c>
      <c r="C12" s="23">
        <f t="shared" ref="C12:E12" si="3">SUM(C13:C14)</f>
        <v>3621491.42</v>
      </c>
      <c r="D12" s="23">
        <f t="shared" si="3"/>
        <v>3766536.95</v>
      </c>
      <c r="E12" s="23">
        <f t="shared" si="3"/>
        <v>3243133.37</v>
      </c>
    </row>
    <row r="13" spans="1:5" ht="14.4" x14ac:dyDescent="0.3">
      <c r="A13" s="21" t="s">
        <v>219</v>
      </c>
      <c r="B13" s="22" t="s">
        <v>9</v>
      </c>
      <c r="C13" s="23">
        <f>2295153.24+23070.41</f>
        <v>2318223.6500000004</v>
      </c>
      <c r="D13" s="23">
        <f>2352755.2+36462.34</f>
        <v>2389217.54</v>
      </c>
      <c r="E13" s="23">
        <f>1304061.24+25461.38</f>
        <v>1329522.6199999999</v>
      </c>
    </row>
    <row r="14" spans="1:5" ht="14.4" x14ac:dyDescent="0.3">
      <c r="A14" s="21" t="s">
        <v>219</v>
      </c>
      <c r="B14" s="22" t="s">
        <v>10</v>
      </c>
      <c r="C14" s="23">
        <f>1283883.39+19384.38</f>
        <v>1303267.7699999998</v>
      </c>
      <c r="D14" s="23">
        <f>1256874.11+120445.3</f>
        <v>1377319.4100000001</v>
      </c>
      <c r="E14" s="23">
        <f>1899037.19+14573.56</f>
        <v>1913610.75</v>
      </c>
    </row>
    <row r="15" spans="1:5" ht="14.4" x14ac:dyDescent="0.3">
      <c r="A15" s="21">
        <v>1202</v>
      </c>
      <c r="B15" s="22" t="s">
        <v>11</v>
      </c>
      <c r="C15" s="23">
        <v>3227962.79</v>
      </c>
      <c r="D15" s="23">
        <v>3897765.46</v>
      </c>
      <c r="E15" s="23">
        <v>3520004.34</v>
      </c>
    </row>
    <row r="16" spans="1:5" ht="14.4" x14ac:dyDescent="0.3">
      <c r="A16" s="21">
        <v>1203</v>
      </c>
      <c r="B16" s="22" t="s">
        <v>12</v>
      </c>
      <c r="C16" s="23">
        <v>1732</v>
      </c>
      <c r="D16" s="23">
        <v>0</v>
      </c>
      <c r="E16" s="23">
        <v>0</v>
      </c>
    </row>
    <row r="17" spans="1:5" ht="14.4" x14ac:dyDescent="0.3">
      <c r="A17" s="21">
        <v>1204</v>
      </c>
      <c r="B17" s="22" t="s">
        <v>220</v>
      </c>
      <c r="C17" s="23">
        <v>281</v>
      </c>
      <c r="D17" s="23">
        <v>1528.22</v>
      </c>
      <c r="E17" s="23">
        <v>418851.27</v>
      </c>
    </row>
    <row r="18" spans="1:5" x14ac:dyDescent="0.3">
      <c r="A18" s="19">
        <v>1700</v>
      </c>
      <c r="B18" s="20" t="s">
        <v>13</v>
      </c>
      <c r="C18" s="17">
        <f t="shared" ref="C18:E18" si="4">+C19+C23+C27+C31</f>
        <v>303933.05</v>
      </c>
      <c r="D18" s="17">
        <f t="shared" si="4"/>
        <v>373112.20999999996</v>
      </c>
      <c r="E18" s="17">
        <f t="shared" si="4"/>
        <v>395005.88</v>
      </c>
    </row>
    <row r="19" spans="1:5" ht="14.4" x14ac:dyDescent="0.3">
      <c r="A19" s="21">
        <v>1701</v>
      </c>
      <c r="B19" s="22" t="s">
        <v>14</v>
      </c>
      <c r="C19" s="23">
        <f t="shared" ref="C19:E19" si="5">SUM(C20:C22)</f>
        <v>144830.94</v>
      </c>
      <c r="D19" s="23">
        <f t="shared" si="5"/>
        <v>142228.41</v>
      </c>
      <c r="E19" s="23">
        <f t="shared" si="5"/>
        <v>228385.97</v>
      </c>
    </row>
    <row r="20" spans="1:5" ht="14.4" x14ac:dyDescent="0.3">
      <c r="A20" s="21" t="s">
        <v>219</v>
      </c>
      <c r="B20" s="22" t="s">
        <v>15</v>
      </c>
      <c r="C20" s="23">
        <v>0</v>
      </c>
      <c r="D20" s="23">
        <v>0</v>
      </c>
      <c r="E20" s="23">
        <v>0</v>
      </c>
    </row>
    <row r="21" spans="1:5" ht="14.4" x14ac:dyDescent="0.3">
      <c r="A21" s="21" t="s">
        <v>219</v>
      </c>
      <c r="B21" s="22" t="s">
        <v>16</v>
      </c>
      <c r="C21" s="23">
        <v>132586.39000000001</v>
      </c>
      <c r="D21" s="23">
        <v>135037.88</v>
      </c>
      <c r="E21" s="23">
        <v>222750.35</v>
      </c>
    </row>
    <row r="22" spans="1:5" ht="14.4" x14ac:dyDescent="0.3">
      <c r="A22" s="21" t="s">
        <v>219</v>
      </c>
      <c r="B22" s="22" t="s">
        <v>17</v>
      </c>
      <c r="C22" s="23">
        <v>12244.55</v>
      </c>
      <c r="D22" s="23">
        <v>7190.53</v>
      </c>
      <c r="E22" s="23">
        <v>5635.62</v>
      </c>
    </row>
    <row r="23" spans="1:5" ht="14.4" x14ac:dyDescent="0.3">
      <c r="A23" s="21">
        <v>1702</v>
      </c>
      <c r="B23" s="22" t="s">
        <v>18</v>
      </c>
      <c r="C23" s="23">
        <f t="shared" ref="C23:E23" si="6">SUM(C24:C26)</f>
        <v>0</v>
      </c>
      <c r="D23" s="23">
        <f t="shared" si="6"/>
        <v>0</v>
      </c>
      <c r="E23" s="23">
        <f t="shared" si="6"/>
        <v>0</v>
      </c>
    </row>
    <row r="24" spans="1:5" ht="14.4" x14ac:dyDescent="0.3">
      <c r="A24" s="21" t="s">
        <v>219</v>
      </c>
      <c r="B24" s="22" t="s">
        <v>15</v>
      </c>
      <c r="C24" s="23">
        <v>0</v>
      </c>
      <c r="D24" s="23">
        <v>0</v>
      </c>
      <c r="E24" s="23">
        <v>0</v>
      </c>
    </row>
    <row r="25" spans="1:5" ht="14.4" x14ac:dyDescent="0.3">
      <c r="A25" s="21" t="s">
        <v>219</v>
      </c>
      <c r="B25" s="22" t="s">
        <v>16</v>
      </c>
      <c r="C25" s="23">
        <v>0</v>
      </c>
      <c r="D25" s="23">
        <v>0</v>
      </c>
      <c r="E25" s="23">
        <v>0</v>
      </c>
    </row>
    <row r="26" spans="1:5" ht="14.4" x14ac:dyDescent="0.3">
      <c r="A26" s="21" t="s">
        <v>219</v>
      </c>
      <c r="B26" s="22" t="s">
        <v>19</v>
      </c>
      <c r="C26" s="23">
        <v>0</v>
      </c>
      <c r="D26" s="23">
        <v>0</v>
      </c>
      <c r="E26" s="23">
        <v>0</v>
      </c>
    </row>
    <row r="27" spans="1:5" ht="14.4" x14ac:dyDescent="0.3">
      <c r="A27" s="21">
        <v>1703</v>
      </c>
      <c r="B27" s="22" t="s">
        <v>20</v>
      </c>
      <c r="C27" s="23">
        <f t="shared" ref="C27:E27" si="7">SUM(C28:C30)</f>
        <v>0</v>
      </c>
      <c r="D27" s="23">
        <f t="shared" si="7"/>
        <v>0</v>
      </c>
      <c r="E27" s="23">
        <f t="shared" si="7"/>
        <v>0</v>
      </c>
    </row>
    <row r="28" spans="1:5" ht="14.4" x14ac:dyDescent="0.3">
      <c r="A28" s="21" t="s">
        <v>219</v>
      </c>
      <c r="B28" s="22" t="s">
        <v>15</v>
      </c>
      <c r="C28" s="23">
        <v>0</v>
      </c>
      <c r="D28" s="23">
        <v>0</v>
      </c>
      <c r="E28" s="23">
        <v>0</v>
      </c>
    </row>
    <row r="29" spans="1:5" ht="14.4" x14ac:dyDescent="0.3">
      <c r="A29" s="21" t="s">
        <v>219</v>
      </c>
      <c r="B29" s="22" t="s">
        <v>16</v>
      </c>
      <c r="C29" s="23">
        <v>0</v>
      </c>
      <c r="D29" s="23">
        <v>0</v>
      </c>
      <c r="E29" s="23">
        <v>0</v>
      </c>
    </row>
    <row r="30" spans="1:5" ht="14.4" x14ac:dyDescent="0.3">
      <c r="A30" s="21" t="s">
        <v>219</v>
      </c>
      <c r="B30" s="22" t="s">
        <v>21</v>
      </c>
      <c r="C30" s="23">
        <v>0</v>
      </c>
      <c r="D30" s="23">
        <v>0</v>
      </c>
      <c r="E30" s="23">
        <v>0</v>
      </c>
    </row>
    <row r="31" spans="1:5" ht="14.4" x14ac:dyDescent="0.3">
      <c r="A31" s="21">
        <v>1704</v>
      </c>
      <c r="B31" s="22" t="s">
        <v>22</v>
      </c>
      <c r="C31" s="23">
        <f t="shared" ref="C31:E31" si="8">SUM(C32:C34)</f>
        <v>159102.10999999999</v>
      </c>
      <c r="D31" s="23">
        <f t="shared" si="8"/>
        <v>230883.8</v>
      </c>
      <c r="E31" s="23">
        <f t="shared" si="8"/>
        <v>166619.91</v>
      </c>
    </row>
    <row r="32" spans="1:5" ht="14.4" x14ac:dyDescent="0.3">
      <c r="A32" s="21" t="s">
        <v>219</v>
      </c>
      <c r="B32" s="22" t="s">
        <v>15</v>
      </c>
      <c r="C32" s="23">
        <v>0</v>
      </c>
      <c r="D32" s="23">
        <v>0</v>
      </c>
      <c r="E32" s="23">
        <v>0</v>
      </c>
    </row>
    <row r="33" spans="1:5" ht="14.4" x14ac:dyDescent="0.3">
      <c r="A33" s="21" t="s">
        <v>219</v>
      </c>
      <c r="B33" s="22" t="s">
        <v>16</v>
      </c>
      <c r="C33" s="23">
        <v>159102.10999999999</v>
      </c>
      <c r="D33" s="23">
        <v>230883.8</v>
      </c>
      <c r="E33" s="23">
        <v>166619.91</v>
      </c>
    </row>
    <row r="34" spans="1:5" ht="14.4" x14ac:dyDescent="0.3">
      <c r="A34" s="21" t="s">
        <v>219</v>
      </c>
      <c r="B34" s="22" t="s">
        <v>23</v>
      </c>
      <c r="C34" s="23">
        <v>0</v>
      </c>
      <c r="D34" s="23">
        <v>0</v>
      </c>
      <c r="E34" s="23">
        <v>0</v>
      </c>
    </row>
    <row r="35" spans="1:5" x14ac:dyDescent="0.3">
      <c r="A35" s="19">
        <v>1800</v>
      </c>
      <c r="B35" s="20" t="s">
        <v>24</v>
      </c>
      <c r="C35" s="17">
        <f t="shared" ref="C35:E35" si="9">C36</f>
        <v>621613.42000000004</v>
      </c>
      <c r="D35" s="17">
        <f t="shared" si="9"/>
        <v>416298.49999999994</v>
      </c>
      <c r="E35" s="17">
        <f t="shared" si="9"/>
        <v>523904.10000000003</v>
      </c>
    </row>
    <row r="36" spans="1:5" ht="14.4" x14ac:dyDescent="0.3">
      <c r="A36" s="21">
        <v>1801</v>
      </c>
      <c r="B36" s="22" t="s">
        <v>25</v>
      </c>
      <c r="C36" s="23">
        <f t="shared" ref="C36:E36" si="10">SUM(C37:C42)</f>
        <v>621613.42000000004</v>
      </c>
      <c r="D36" s="23">
        <f t="shared" si="10"/>
        <v>416298.49999999994</v>
      </c>
      <c r="E36" s="23">
        <f t="shared" si="10"/>
        <v>523904.10000000003</v>
      </c>
    </row>
    <row r="37" spans="1:5" ht="14.4" x14ac:dyDescent="0.3">
      <c r="A37" s="21" t="s">
        <v>219</v>
      </c>
      <c r="B37" s="22" t="s">
        <v>26</v>
      </c>
      <c r="C37" s="23">
        <v>124461.88</v>
      </c>
      <c r="D37" s="23">
        <v>83392.41</v>
      </c>
      <c r="E37" s="23">
        <v>104928.67</v>
      </c>
    </row>
    <row r="38" spans="1:5" ht="14.4" x14ac:dyDescent="0.3">
      <c r="A38" s="21" t="s">
        <v>219</v>
      </c>
      <c r="B38" s="22" t="s">
        <v>27</v>
      </c>
      <c r="C38" s="23">
        <v>124461.88</v>
      </c>
      <c r="D38" s="23">
        <v>83392.41</v>
      </c>
      <c r="E38" s="23">
        <v>104928.67</v>
      </c>
    </row>
    <row r="39" spans="1:5" ht="28.8" x14ac:dyDescent="0.3">
      <c r="A39" s="21" t="s">
        <v>219</v>
      </c>
      <c r="B39" s="22" t="s">
        <v>28</v>
      </c>
      <c r="C39" s="23">
        <v>186615.8</v>
      </c>
      <c r="D39" s="23">
        <v>125054.63</v>
      </c>
      <c r="E39" s="23">
        <v>157346.04999999999</v>
      </c>
    </row>
    <row r="40" spans="1:5" ht="14.4" x14ac:dyDescent="0.3">
      <c r="A40" s="21" t="s">
        <v>219</v>
      </c>
      <c r="B40" s="22" t="s">
        <v>29</v>
      </c>
      <c r="C40" s="23">
        <v>62024.62</v>
      </c>
      <c r="D40" s="23">
        <v>41486.35</v>
      </c>
      <c r="E40" s="23">
        <v>52233.57</v>
      </c>
    </row>
    <row r="41" spans="1:5" ht="14.4" x14ac:dyDescent="0.3">
      <c r="A41" s="21" t="s">
        <v>219</v>
      </c>
      <c r="B41" s="22" t="s">
        <v>30</v>
      </c>
      <c r="C41" s="23">
        <v>62024.62</v>
      </c>
      <c r="D41" s="23">
        <v>41486.35</v>
      </c>
      <c r="E41" s="23">
        <v>52233.57</v>
      </c>
    </row>
    <row r="42" spans="1:5" ht="28.8" x14ac:dyDescent="0.3">
      <c r="A42" s="21" t="s">
        <v>219</v>
      </c>
      <c r="B42" s="22" t="s">
        <v>31</v>
      </c>
      <c r="C42" s="23">
        <v>62024.62</v>
      </c>
      <c r="D42" s="23">
        <v>41486.35</v>
      </c>
      <c r="E42" s="23">
        <v>52233.57</v>
      </c>
    </row>
    <row r="43" spans="1:5" x14ac:dyDescent="0.3">
      <c r="A43" s="15">
        <v>3000</v>
      </c>
      <c r="B43" s="16" t="s">
        <v>251</v>
      </c>
      <c r="C43" s="17">
        <f t="shared" ref="C43:E43" si="11">C44</f>
        <v>0</v>
      </c>
      <c r="D43" s="18">
        <f t="shared" si="11"/>
        <v>0</v>
      </c>
      <c r="E43" s="17">
        <f t="shared" si="11"/>
        <v>0</v>
      </c>
    </row>
    <row r="44" spans="1:5" x14ac:dyDescent="0.3">
      <c r="A44" s="19">
        <v>3100</v>
      </c>
      <c r="B44" s="20" t="s">
        <v>32</v>
      </c>
      <c r="C44" s="17">
        <f t="shared" ref="C44:E44" si="12">SUM(C45:C49)</f>
        <v>0</v>
      </c>
      <c r="D44" s="17">
        <f t="shared" si="12"/>
        <v>0</v>
      </c>
      <c r="E44" s="17">
        <f t="shared" si="12"/>
        <v>0</v>
      </c>
    </row>
    <row r="45" spans="1:5" ht="14.4" x14ac:dyDescent="0.3">
      <c r="A45" s="21">
        <v>3101</v>
      </c>
      <c r="B45" s="22" t="s">
        <v>33</v>
      </c>
      <c r="C45" s="23">
        <v>0</v>
      </c>
      <c r="D45" s="23">
        <v>0</v>
      </c>
      <c r="E45" s="23">
        <v>0</v>
      </c>
    </row>
    <row r="46" spans="1:5" ht="14.4" x14ac:dyDescent="0.3">
      <c r="A46" s="21">
        <v>3102</v>
      </c>
      <c r="B46" s="22" t="s">
        <v>34</v>
      </c>
      <c r="C46" s="23">
        <v>0</v>
      </c>
      <c r="D46" s="23">
        <v>0</v>
      </c>
      <c r="E46" s="23">
        <v>0</v>
      </c>
    </row>
    <row r="47" spans="1:5" ht="14.4" x14ac:dyDescent="0.3">
      <c r="A47" s="21">
        <v>3103</v>
      </c>
      <c r="B47" s="22" t="s">
        <v>35</v>
      </c>
      <c r="C47" s="23">
        <v>0</v>
      </c>
      <c r="D47" s="23">
        <v>0</v>
      </c>
      <c r="E47" s="23">
        <v>0</v>
      </c>
    </row>
    <row r="48" spans="1:5" ht="14.4" x14ac:dyDescent="0.3">
      <c r="A48" s="21">
        <v>3107</v>
      </c>
      <c r="B48" s="22" t="s">
        <v>36</v>
      </c>
      <c r="C48" s="23">
        <v>0</v>
      </c>
      <c r="D48" s="23">
        <v>0</v>
      </c>
      <c r="E48" s="23">
        <v>0</v>
      </c>
    </row>
    <row r="49" spans="1:5" ht="14.4" x14ac:dyDescent="0.3">
      <c r="A49" s="21">
        <v>3109</v>
      </c>
      <c r="B49" s="22" t="s">
        <v>37</v>
      </c>
      <c r="C49" s="23">
        <v>0</v>
      </c>
      <c r="D49" s="23">
        <v>0</v>
      </c>
      <c r="E49" s="23">
        <v>0</v>
      </c>
    </row>
    <row r="50" spans="1:5" s="24" customFormat="1" x14ac:dyDescent="0.3">
      <c r="A50" s="15">
        <v>4000</v>
      </c>
      <c r="B50" s="16" t="s">
        <v>252</v>
      </c>
      <c r="C50" s="17">
        <f t="shared" ref="C50:E50" si="13">C51+C54+C149</f>
        <v>2674563.7400000002</v>
      </c>
      <c r="D50" s="18">
        <f t="shared" si="13"/>
        <v>2438384.11</v>
      </c>
      <c r="E50" s="18">
        <f t="shared" si="13"/>
        <v>2510534.2100000004</v>
      </c>
    </row>
    <row r="51" spans="1:5" s="25" customFormat="1" ht="28.8" x14ac:dyDescent="0.3">
      <c r="A51" s="19">
        <v>4100</v>
      </c>
      <c r="B51" s="20" t="s">
        <v>38</v>
      </c>
      <c r="C51" s="17">
        <f t="shared" ref="C51:E51" si="14">SUM(C52:C53)</f>
        <v>0</v>
      </c>
      <c r="D51" s="17">
        <f t="shared" si="14"/>
        <v>0</v>
      </c>
      <c r="E51" s="17">
        <f t="shared" si="14"/>
        <v>0</v>
      </c>
    </row>
    <row r="52" spans="1:5" ht="14.4" x14ac:dyDescent="0.3">
      <c r="A52" s="21">
        <v>4101</v>
      </c>
      <c r="B52" s="22" t="s">
        <v>39</v>
      </c>
      <c r="C52" s="23">
        <v>0</v>
      </c>
      <c r="D52" s="23">
        <v>0</v>
      </c>
      <c r="E52" s="23">
        <v>0</v>
      </c>
    </row>
    <row r="53" spans="1:5" ht="14.4" x14ac:dyDescent="0.3">
      <c r="A53" s="21">
        <v>4102</v>
      </c>
      <c r="B53" s="22" t="s">
        <v>40</v>
      </c>
      <c r="C53" s="23">
        <v>0</v>
      </c>
      <c r="D53" s="23">
        <v>0</v>
      </c>
      <c r="E53" s="23">
        <v>0</v>
      </c>
    </row>
    <row r="54" spans="1:5" s="24" customFormat="1" x14ac:dyDescent="0.3">
      <c r="A54" s="19">
        <v>4300</v>
      </c>
      <c r="B54" s="20" t="s">
        <v>41</v>
      </c>
      <c r="C54" s="17">
        <f t="shared" ref="C54:E54" si="15">+C55+C56+C60+C64+C66+C68+C76+C91+C95+C104+C120+C130+C131+C132+C136</f>
        <v>2674363.7400000002</v>
      </c>
      <c r="D54" s="17">
        <f t="shared" si="15"/>
        <v>2437415.5099999998</v>
      </c>
      <c r="E54" s="17">
        <f t="shared" si="15"/>
        <v>2510242.4900000002</v>
      </c>
    </row>
    <row r="55" spans="1:5" ht="14.4" x14ac:dyDescent="0.3">
      <c r="A55" s="21">
        <v>4301</v>
      </c>
      <c r="B55" s="22" t="s">
        <v>42</v>
      </c>
      <c r="C55" s="23">
        <v>1291740</v>
      </c>
      <c r="D55" s="23">
        <v>1527122</v>
      </c>
      <c r="E55" s="23">
        <v>1377757.07</v>
      </c>
    </row>
    <row r="56" spans="1:5" ht="14.4" x14ac:dyDescent="0.3">
      <c r="A56" s="21">
        <v>4303</v>
      </c>
      <c r="B56" s="22" t="s">
        <v>43</v>
      </c>
      <c r="C56" s="23">
        <f t="shared" ref="C56:E56" si="16">SUM(C57:C59)</f>
        <v>35053.910000000003</v>
      </c>
      <c r="D56" s="23">
        <f t="shared" si="16"/>
        <v>40782.449999999997</v>
      </c>
      <c r="E56" s="23">
        <f t="shared" si="16"/>
        <v>31693.29</v>
      </c>
    </row>
    <row r="57" spans="1:5" ht="14.4" x14ac:dyDescent="0.3">
      <c r="A57" s="21" t="s">
        <v>219</v>
      </c>
      <c r="B57" s="22" t="s">
        <v>44</v>
      </c>
      <c r="C57" s="23">
        <v>35053.910000000003</v>
      </c>
      <c r="D57" s="23">
        <v>40782.449999999997</v>
      </c>
      <c r="E57" s="23">
        <v>31693.29</v>
      </c>
    </row>
    <row r="58" spans="1:5" ht="14.4" x14ac:dyDescent="0.3">
      <c r="A58" s="21" t="s">
        <v>219</v>
      </c>
      <c r="B58" s="22" t="s">
        <v>45</v>
      </c>
      <c r="C58" s="23">
        <v>0</v>
      </c>
      <c r="D58" s="23">
        <v>0</v>
      </c>
      <c r="E58" s="23">
        <v>0</v>
      </c>
    </row>
    <row r="59" spans="1:5" ht="14.4" x14ac:dyDescent="0.3">
      <c r="A59" s="21" t="s">
        <v>219</v>
      </c>
      <c r="B59" s="22" t="s">
        <v>46</v>
      </c>
      <c r="C59" s="23">
        <v>0</v>
      </c>
      <c r="D59" s="23">
        <v>0</v>
      </c>
      <c r="E59" s="23">
        <v>0</v>
      </c>
    </row>
    <row r="60" spans="1:5" ht="14.4" x14ac:dyDescent="0.3">
      <c r="A60" s="21">
        <v>4304</v>
      </c>
      <c r="B60" s="22" t="s">
        <v>47</v>
      </c>
      <c r="C60" s="23">
        <f t="shared" ref="C60:E60" si="17">SUM(C61:C63)</f>
        <v>76178.23</v>
      </c>
      <c r="D60" s="23">
        <f t="shared" si="17"/>
        <v>56840.380000000005</v>
      </c>
      <c r="E60" s="23">
        <f t="shared" si="17"/>
        <v>103975</v>
      </c>
    </row>
    <row r="61" spans="1:5" ht="28.8" x14ac:dyDescent="0.3">
      <c r="A61" s="21" t="s">
        <v>219</v>
      </c>
      <c r="B61" s="22" t="s">
        <v>48</v>
      </c>
      <c r="C61" s="23">
        <v>31186.240000000002</v>
      </c>
      <c r="D61" s="23">
        <v>26280.99</v>
      </c>
      <c r="E61" s="23">
        <v>33811.15</v>
      </c>
    </row>
    <row r="62" spans="1:5" ht="28.8" x14ac:dyDescent="0.3">
      <c r="A62" s="21" t="s">
        <v>219</v>
      </c>
      <c r="B62" s="22" t="s">
        <v>49</v>
      </c>
      <c r="C62" s="23">
        <v>0</v>
      </c>
      <c r="D62" s="23">
        <v>0</v>
      </c>
      <c r="E62" s="23">
        <v>0</v>
      </c>
    </row>
    <row r="63" spans="1:5" ht="14.4" x14ac:dyDescent="0.3">
      <c r="A63" s="21" t="s">
        <v>219</v>
      </c>
      <c r="B63" s="22" t="s">
        <v>50</v>
      </c>
      <c r="C63" s="23">
        <v>44991.99</v>
      </c>
      <c r="D63" s="23">
        <v>30559.39</v>
      </c>
      <c r="E63" s="23">
        <v>70163.850000000006</v>
      </c>
    </row>
    <row r="64" spans="1:5" ht="14.4" x14ac:dyDescent="0.3">
      <c r="A64" s="21">
        <v>4306</v>
      </c>
      <c r="B64" s="22" t="s">
        <v>51</v>
      </c>
      <c r="C64" s="23">
        <f t="shared" ref="C64:E64" si="18">C65</f>
        <v>8500</v>
      </c>
      <c r="D64" s="23">
        <f t="shared" si="18"/>
        <v>8000</v>
      </c>
      <c r="E64" s="23">
        <f t="shared" si="18"/>
        <v>11900</v>
      </c>
    </row>
    <row r="65" spans="1:5" ht="28.8" x14ac:dyDescent="0.3">
      <c r="A65" s="21" t="s">
        <v>219</v>
      </c>
      <c r="B65" s="22" t="s">
        <v>52</v>
      </c>
      <c r="C65" s="23">
        <v>8500</v>
      </c>
      <c r="D65" s="23">
        <v>8000</v>
      </c>
      <c r="E65" s="23">
        <v>11900</v>
      </c>
    </row>
    <row r="66" spans="1:5" ht="14.4" x14ac:dyDescent="0.3">
      <c r="A66" s="21">
        <v>4307</v>
      </c>
      <c r="B66" s="22" t="s">
        <v>53</v>
      </c>
      <c r="C66" s="23">
        <f t="shared" ref="C66:E66" si="19">C67</f>
        <v>0</v>
      </c>
      <c r="D66" s="23">
        <f t="shared" si="19"/>
        <v>0</v>
      </c>
      <c r="E66" s="23">
        <f t="shared" si="19"/>
        <v>0</v>
      </c>
    </row>
    <row r="67" spans="1:5" ht="14.4" x14ac:dyDescent="0.3">
      <c r="A67" s="21" t="s">
        <v>219</v>
      </c>
      <c r="B67" s="22" t="s">
        <v>54</v>
      </c>
      <c r="C67" s="23">
        <v>0</v>
      </c>
      <c r="D67" s="23">
        <v>0</v>
      </c>
      <c r="E67" s="23">
        <v>0</v>
      </c>
    </row>
    <row r="68" spans="1:5" ht="14.4" x14ac:dyDescent="0.3">
      <c r="A68" s="21">
        <v>4308</v>
      </c>
      <c r="B68" s="22" t="s">
        <v>55</v>
      </c>
      <c r="C68" s="23">
        <f t="shared" ref="C68:E68" si="20">SUM(C69:C75)</f>
        <v>11653.55</v>
      </c>
      <c r="D68" s="23">
        <f t="shared" si="20"/>
        <v>18328.29</v>
      </c>
      <c r="E68" s="23">
        <f t="shared" si="20"/>
        <v>14037.26</v>
      </c>
    </row>
    <row r="69" spans="1:5" ht="14.4" x14ac:dyDescent="0.3">
      <c r="A69" s="21" t="s">
        <v>219</v>
      </c>
      <c r="B69" s="22" t="s">
        <v>56</v>
      </c>
      <c r="C69" s="23">
        <v>0</v>
      </c>
      <c r="D69" s="23">
        <v>0</v>
      </c>
      <c r="E69" s="23">
        <v>0</v>
      </c>
    </row>
    <row r="70" spans="1:5" ht="28.8" x14ac:dyDescent="0.3">
      <c r="A70" s="21" t="s">
        <v>219</v>
      </c>
      <c r="B70" s="22" t="s">
        <v>57</v>
      </c>
      <c r="C70" s="23">
        <v>0</v>
      </c>
      <c r="D70" s="23">
        <v>0</v>
      </c>
      <c r="E70" s="23">
        <v>0</v>
      </c>
    </row>
    <row r="71" spans="1:5" ht="14.4" x14ac:dyDescent="0.3">
      <c r="A71" s="21" t="s">
        <v>219</v>
      </c>
      <c r="B71" s="22" t="s">
        <v>58</v>
      </c>
      <c r="C71" s="23">
        <v>0</v>
      </c>
      <c r="D71" s="23">
        <v>291.33</v>
      </c>
      <c r="E71" s="23">
        <v>0</v>
      </c>
    </row>
    <row r="72" spans="1:5" ht="14.4" x14ac:dyDescent="0.3">
      <c r="A72" s="21" t="s">
        <v>219</v>
      </c>
      <c r="B72" s="22" t="s">
        <v>59</v>
      </c>
      <c r="C72" s="23">
        <v>0</v>
      </c>
      <c r="D72" s="23">
        <v>0</v>
      </c>
      <c r="E72" s="23">
        <v>0</v>
      </c>
    </row>
    <row r="73" spans="1:5" ht="14.4" x14ac:dyDescent="0.3">
      <c r="A73" s="21" t="s">
        <v>219</v>
      </c>
      <c r="B73" s="22" t="s">
        <v>60</v>
      </c>
      <c r="C73" s="23">
        <v>11653.55</v>
      </c>
      <c r="D73" s="23">
        <v>18036.96</v>
      </c>
      <c r="E73" s="23">
        <v>14037.26</v>
      </c>
    </row>
    <row r="74" spans="1:5" ht="14.4" x14ac:dyDescent="0.3">
      <c r="A74" s="21" t="s">
        <v>219</v>
      </c>
      <c r="B74" s="22" t="s">
        <v>61</v>
      </c>
      <c r="C74" s="23">
        <v>0</v>
      </c>
      <c r="D74" s="23">
        <v>0</v>
      </c>
      <c r="E74" s="23">
        <v>0</v>
      </c>
    </row>
    <row r="75" spans="1:5" ht="28.8" x14ac:dyDescent="0.3">
      <c r="A75" s="21" t="s">
        <v>219</v>
      </c>
      <c r="B75" s="22" t="s">
        <v>62</v>
      </c>
      <c r="C75" s="23">
        <v>0</v>
      </c>
      <c r="D75" s="23">
        <v>0</v>
      </c>
      <c r="E75" s="23">
        <v>0</v>
      </c>
    </row>
    <row r="76" spans="1:5" x14ac:dyDescent="0.3">
      <c r="A76" s="21">
        <v>4310</v>
      </c>
      <c r="B76" s="22" t="s">
        <v>63</v>
      </c>
      <c r="C76" s="26">
        <f t="shared" ref="C76:E76" si="21">SUM(C77:C90)</f>
        <v>659264.93000000005</v>
      </c>
      <c r="D76" s="26">
        <f t="shared" si="21"/>
        <v>416436.43</v>
      </c>
      <c r="E76" s="26">
        <f t="shared" si="21"/>
        <v>289023.44999999995</v>
      </c>
    </row>
    <row r="77" spans="1:5" ht="28.8" x14ac:dyDescent="0.3">
      <c r="A77" s="21" t="s">
        <v>219</v>
      </c>
      <c r="B77" s="22" t="s">
        <v>64</v>
      </c>
      <c r="C77" s="23">
        <v>355328.02</v>
      </c>
      <c r="D77" s="23">
        <v>226907.28</v>
      </c>
      <c r="E77" s="23">
        <v>90563.31</v>
      </c>
    </row>
    <row r="78" spans="1:5" ht="14.4" x14ac:dyDescent="0.3">
      <c r="A78" s="21" t="s">
        <v>219</v>
      </c>
      <c r="B78" s="22" t="s">
        <v>65</v>
      </c>
      <c r="C78" s="23">
        <v>40600.370000000003</v>
      </c>
      <c r="D78" s="23">
        <v>29279.97</v>
      </c>
      <c r="E78" s="23">
        <v>16874.61</v>
      </c>
    </row>
    <row r="79" spans="1:5" ht="28.8" x14ac:dyDescent="0.3">
      <c r="A79" s="21" t="s">
        <v>219</v>
      </c>
      <c r="B79" s="22" t="s">
        <v>66</v>
      </c>
      <c r="C79" s="23">
        <v>0</v>
      </c>
      <c r="D79" s="23">
        <v>0</v>
      </c>
      <c r="E79" s="23">
        <v>0</v>
      </c>
    </row>
    <row r="80" spans="1:5" ht="43.2" x14ac:dyDescent="0.3">
      <c r="A80" s="21" t="s">
        <v>219</v>
      </c>
      <c r="B80" s="22" t="s">
        <v>67</v>
      </c>
      <c r="C80" s="23">
        <v>0</v>
      </c>
      <c r="D80" s="23">
        <v>0</v>
      </c>
      <c r="E80" s="23">
        <v>0</v>
      </c>
    </row>
    <row r="81" spans="1:5" ht="28.8" x14ac:dyDescent="0.3">
      <c r="A81" s="21" t="s">
        <v>219</v>
      </c>
      <c r="B81" s="22" t="s">
        <v>68</v>
      </c>
      <c r="C81" s="23">
        <v>0</v>
      </c>
      <c r="D81" s="23">
        <v>0</v>
      </c>
      <c r="E81" s="23">
        <v>0</v>
      </c>
    </row>
    <row r="82" spans="1:5" ht="14.4" x14ac:dyDescent="0.3">
      <c r="A82" s="21" t="s">
        <v>219</v>
      </c>
      <c r="B82" s="22" t="s">
        <v>69</v>
      </c>
      <c r="C82" s="23">
        <v>12279.88</v>
      </c>
      <c r="D82" s="23">
        <v>13759.19</v>
      </c>
      <c r="E82" s="23">
        <v>22647.19</v>
      </c>
    </row>
    <row r="83" spans="1:5" ht="14.4" x14ac:dyDescent="0.3">
      <c r="A83" s="21" t="s">
        <v>219</v>
      </c>
      <c r="B83" s="22" t="s">
        <v>70</v>
      </c>
      <c r="C83" s="23">
        <v>86742</v>
      </c>
      <c r="D83" s="23">
        <v>42895.67</v>
      </c>
      <c r="E83" s="23">
        <v>4166.67</v>
      </c>
    </row>
    <row r="84" spans="1:5" ht="14.4" x14ac:dyDescent="0.3">
      <c r="A84" s="21" t="s">
        <v>219</v>
      </c>
      <c r="B84" s="22" t="s">
        <v>71</v>
      </c>
      <c r="C84" s="23">
        <v>0</v>
      </c>
      <c r="D84" s="23">
        <v>0</v>
      </c>
      <c r="E84" s="23">
        <v>0</v>
      </c>
    </row>
    <row r="85" spans="1:5" ht="14.4" x14ac:dyDescent="0.3">
      <c r="A85" s="21" t="s">
        <v>219</v>
      </c>
      <c r="B85" s="22" t="s">
        <v>72</v>
      </c>
      <c r="C85" s="23">
        <v>1509</v>
      </c>
      <c r="D85" s="23">
        <v>0</v>
      </c>
      <c r="E85" s="23">
        <v>0</v>
      </c>
    </row>
    <row r="86" spans="1:5" ht="28.8" x14ac:dyDescent="0.3">
      <c r="A86" s="21" t="s">
        <v>219</v>
      </c>
      <c r="B86" s="22" t="s">
        <v>73</v>
      </c>
      <c r="C86" s="23">
        <v>54310.65</v>
      </c>
      <c r="D86" s="23">
        <v>9075.32</v>
      </c>
      <c r="E86" s="23">
        <v>45429.32</v>
      </c>
    </row>
    <row r="87" spans="1:5" ht="28.8" x14ac:dyDescent="0.3">
      <c r="A87" s="21" t="s">
        <v>219</v>
      </c>
      <c r="B87" s="22" t="s">
        <v>74</v>
      </c>
      <c r="C87" s="23">
        <v>0</v>
      </c>
      <c r="D87" s="23">
        <v>0</v>
      </c>
      <c r="E87" s="23">
        <v>0</v>
      </c>
    </row>
    <row r="88" spans="1:5" ht="14.4" x14ac:dyDescent="0.3">
      <c r="A88" s="21" t="s">
        <v>219</v>
      </c>
      <c r="B88" s="22" t="s">
        <v>75</v>
      </c>
      <c r="C88" s="23">
        <v>94865.67</v>
      </c>
      <c r="D88" s="23">
        <v>90651</v>
      </c>
      <c r="E88" s="23">
        <v>92227</v>
      </c>
    </row>
    <row r="89" spans="1:5" ht="14.4" x14ac:dyDescent="0.3">
      <c r="A89" s="27" t="s">
        <v>219</v>
      </c>
      <c r="B89" s="22" t="s">
        <v>76</v>
      </c>
      <c r="C89" s="23">
        <v>13629.34</v>
      </c>
      <c r="D89" s="23">
        <v>3868</v>
      </c>
      <c r="E89" s="23">
        <v>17115.349999999999</v>
      </c>
    </row>
    <row r="90" spans="1:5" ht="28.8" x14ac:dyDescent="0.3">
      <c r="A90" s="27"/>
      <c r="B90" s="22" t="s">
        <v>77</v>
      </c>
      <c r="C90" s="23">
        <v>0</v>
      </c>
      <c r="D90" s="23">
        <v>0</v>
      </c>
      <c r="E90" s="23">
        <v>0</v>
      </c>
    </row>
    <row r="91" spans="1:5" ht="14.4" x14ac:dyDescent="0.3">
      <c r="A91" s="21">
        <v>4311</v>
      </c>
      <c r="B91" s="22" t="s">
        <v>78</v>
      </c>
      <c r="C91" s="23">
        <f t="shared" ref="C91:E91" si="22">SUM(C92:C94)</f>
        <v>0</v>
      </c>
      <c r="D91" s="23">
        <f t="shared" si="22"/>
        <v>0</v>
      </c>
      <c r="E91" s="23">
        <f t="shared" si="22"/>
        <v>0</v>
      </c>
    </row>
    <row r="92" spans="1:5" ht="14.4" x14ac:dyDescent="0.3">
      <c r="A92" s="21" t="s">
        <v>219</v>
      </c>
      <c r="B92" s="22" t="s">
        <v>79</v>
      </c>
      <c r="C92" s="23">
        <v>0</v>
      </c>
      <c r="D92" s="23">
        <v>0</v>
      </c>
      <c r="E92" s="23">
        <v>0</v>
      </c>
    </row>
    <row r="93" spans="1:5" ht="14.4" x14ac:dyDescent="0.3">
      <c r="A93" s="21" t="s">
        <v>219</v>
      </c>
      <c r="B93" s="22" t="s">
        <v>80</v>
      </c>
      <c r="C93" s="23">
        <v>0</v>
      </c>
      <c r="D93" s="23">
        <v>0</v>
      </c>
      <c r="E93" s="23">
        <v>0</v>
      </c>
    </row>
    <row r="94" spans="1:5" ht="14.4" x14ac:dyDescent="0.3">
      <c r="A94" s="21" t="s">
        <v>219</v>
      </c>
      <c r="B94" s="22" t="s">
        <v>81</v>
      </c>
      <c r="C94" s="23">
        <v>0</v>
      </c>
      <c r="D94" s="23">
        <v>0</v>
      </c>
      <c r="E94" s="23">
        <v>0</v>
      </c>
    </row>
    <row r="95" spans="1:5" ht="14.4" x14ac:dyDescent="0.3">
      <c r="A95" s="21">
        <v>4312</v>
      </c>
      <c r="B95" s="22" t="s">
        <v>82</v>
      </c>
      <c r="C95" s="23">
        <f t="shared" ref="C95:E95" si="23">SUM(C96:C103)</f>
        <v>181496.49</v>
      </c>
      <c r="D95" s="23">
        <f t="shared" si="23"/>
        <v>82836.62</v>
      </c>
      <c r="E95" s="23">
        <f t="shared" si="23"/>
        <v>375092.4</v>
      </c>
    </row>
    <row r="96" spans="1:5" ht="28.8" x14ac:dyDescent="0.3">
      <c r="A96" s="21" t="s">
        <v>219</v>
      </c>
      <c r="B96" s="22" t="s">
        <v>83</v>
      </c>
      <c r="C96" s="23">
        <v>0</v>
      </c>
      <c r="D96" s="23">
        <v>0</v>
      </c>
      <c r="E96" s="23">
        <v>0</v>
      </c>
    </row>
    <row r="97" spans="1:5" ht="14.4" x14ac:dyDescent="0.3">
      <c r="A97" s="21" t="s">
        <v>219</v>
      </c>
      <c r="B97" s="22" t="s">
        <v>84</v>
      </c>
      <c r="C97" s="23">
        <v>104565.69</v>
      </c>
      <c r="D97" s="23">
        <v>36968.46</v>
      </c>
      <c r="E97" s="23">
        <v>367709.06</v>
      </c>
    </row>
    <row r="98" spans="1:5" ht="14.4" x14ac:dyDescent="0.3">
      <c r="A98" s="21" t="s">
        <v>219</v>
      </c>
      <c r="B98" s="22" t="s">
        <v>85</v>
      </c>
      <c r="C98" s="23">
        <v>76427.47</v>
      </c>
      <c r="D98" s="23">
        <v>45868.160000000003</v>
      </c>
      <c r="E98" s="23">
        <v>5177.34</v>
      </c>
    </row>
    <row r="99" spans="1:5" ht="14.4" x14ac:dyDescent="0.3">
      <c r="A99" s="21" t="s">
        <v>219</v>
      </c>
      <c r="B99" s="22" t="s">
        <v>86</v>
      </c>
      <c r="C99" s="23">
        <v>0</v>
      </c>
      <c r="D99" s="23">
        <v>0</v>
      </c>
      <c r="E99" s="23">
        <v>0</v>
      </c>
    </row>
    <row r="100" spans="1:5" ht="14.4" x14ac:dyDescent="0.3">
      <c r="A100" s="21" t="s">
        <v>219</v>
      </c>
      <c r="B100" s="22" t="s">
        <v>87</v>
      </c>
      <c r="C100" s="23">
        <v>503.33</v>
      </c>
      <c r="D100" s="23">
        <v>0</v>
      </c>
      <c r="E100" s="23">
        <v>2206</v>
      </c>
    </row>
    <row r="101" spans="1:5" ht="14.4" x14ac:dyDescent="0.3">
      <c r="A101" s="21" t="s">
        <v>219</v>
      </c>
      <c r="B101" s="22" t="s">
        <v>88</v>
      </c>
      <c r="C101" s="23">
        <v>0</v>
      </c>
      <c r="D101" s="23">
        <v>0</v>
      </c>
      <c r="E101" s="23">
        <v>0</v>
      </c>
    </row>
    <row r="102" spans="1:5" ht="14.4" x14ac:dyDescent="0.3">
      <c r="A102" s="21" t="s">
        <v>219</v>
      </c>
      <c r="B102" s="22" t="s">
        <v>89</v>
      </c>
      <c r="C102" s="23">
        <v>0</v>
      </c>
      <c r="D102" s="23">
        <v>0</v>
      </c>
      <c r="E102" s="23">
        <v>0</v>
      </c>
    </row>
    <row r="103" spans="1:5" ht="14.4" x14ac:dyDescent="0.3">
      <c r="A103" s="21" t="s">
        <v>219</v>
      </c>
      <c r="B103" s="22" t="s">
        <v>90</v>
      </c>
      <c r="C103" s="23">
        <v>0</v>
      </c>
      <c r="D103" s="23">
        <v>0</v>
      </c>
      <c r="E103" s="23">
        <v>0</v>
      </c>
    </row>
    <row r="104" spans="1:5" ht="28.8" x14ac:dyDescent="0.3">
      <c r="A104" s="21">
        <v>4313</v>
      </c>
      <c r="B104" s="22" t="s">
        <v>91</v>
      </c>
      <c r="C104" s="23">
        <f t="shared" ref="C104:E104" si="24">SUM(C105:C119)</f>
        <v>100992</v>
      </c>
      <c r="D104" s="23">
        <f t="shared" si="24"/>
        <v>0</v>
      </c>
      <c r="E104" s="23">
        <f t="shared" si="24"/>
        <v>0</v>
      </c>
    </row>
    <row r="105" spans="1:5" ht="14.4" x14ac:dyDescent="0.3">
      <c r="A105" s="21" t="s">
        <v>219</v>
      </c>
      <c r="B105" s="22" t="s">
        <v>92</v>
      </c>
      <c r="C105" s="23">
        <v>0</v>
      </c>
      <c r="D105" s="23">
        <v>0</v>
      </c>
      <c r="E105" s="23">
        <v>0</v>
      </c>
    </row>
    <row r="106" spans="1:5" ht="14.4" x14ac:dyDescent="0.3">
      <c r="A106" s="21" t="s">
        <v>219</v>
      </c>
      <c r="B106" s="22" t="s">
        <v>93</v>
      </c>
      <c r="C106" s="23">
        <v>0</v>
      </c>
      <c r="D106" s="23">
        <v>0</v>
      </c>
      <c r="E106" s="23">
        <v>0</v>
      </c>
    </row>
    <row r="107" spans="1:5" ht="14.4" x14ac:dyDescent="0.3">
      <c r="A107" s="21" t="s">
        <v>219</v>
      </c>
      <c r="B107" s="22" t="s">
        <v>94</v>
      </c>
      <c r="C107" s="23">
        <v>0</v>
      </c>
      <c r="D107" s="23">
        <v>0</v>
      </c>
      <c r="E107" s="23">
        <v>0</v>
      </c>
    </row>
    <row r="108" spans="1:5" ht="14.4" x14ac:dyDescent="0.3">
      <c r="A108" s="21" t="s">
        <v>219</v>
      </c>
      <c r="B108" s="22" t="s">
        <v>95</v>
      </c>
      <c r="C108" s="23">
        <v>0</v>
      </c>
      <c r="D108" s="23">
        <v>0</v>
      </c>
      <c r="E108" s="23">
        <v>0</v>
      </c>
    </row>
    <row r="109" spans="1:5" ht="14.4" x14ac:dyDescent="0.3">
      <c r="A109" s="21" t="s">
        <v>219</v>
      </c>
      <c r="B109" s="22" t="s">
        <v>96</v>
      </c>
      <c r="C109" s="23">
        <v>0</v>
      </c>
      <c r="D109" s="23">
        <v>0</v>
      </c>
      <c r="E109" s="23">
        <v>0</v>
      </c>
    </row>
    <row r="110" spans="1:5" ht="14.4" x14ac:dyDescent="0.3">
      <c r="A110" s="21" t="s">
        <v>219</v>
      </c>
      <c r="B110" s="22" t="s">
        <v>97</v>
      </c>
      <c r="C110" s="23">
        <v>0</v>
      </c>
      <c r="D110" s="23">
        <v>0</v>
      </c>
      <c r="E110" s="23">
        <v>0</v>
      </c>
    </row>
    <row r="111" spans="1:5" ht="14.4" x14ac:dyDescent="0.3">
      <c r="A111" s="21" t="s">
        <v>219</v>
      </c>
      <c r="B111" s="22" t="s">
        <v>98</v>
      </c>
      <c r="C111" s="23">
        <v>0</v>
      </c>
      <c r="D111" s="23">
        <v>0</v>
      </c>
      <c r="E111" s="23">
        <v>0</v>
      </c>
    </row>
    <row r="112" spans="1:5" ht="14.4" x14ac:dyDescent="0.3">
      <c r="A112" s="21" t="s">
        <v>219</v>
      </c>
      <c r="B112" s="22" t="s">
        <v>99</v>
      </c>
      <c r="C112" s="23">
        <v>56662</v>
      </c>
      <c r="D112" s="23">
        <v>0</v>
      </c>
      <c r="E112" s="23">
        <v>0</v>
      </c>
    </row>
    <row r="113" spans="1:5" ht="14.4" x14ac:dyDescent="0.3">
      <c r="A113" s="21" t="s">
        <v>219</v>
      </c>
      <c r="B113" s="22" t="s">
        <v>100</v>
      </c>
      <c r="C113" s="23">
        <v>0</v>
      </c>
      <c r="D113" s="23">
        <v>0</v>
      </c>
      <c r="E113" s="23">
        <v>0</v>
      </c>
    </row>
    <row r="114" spans="1:5" ht="14.4" x14ac:dyDescent="0.3">
      <c r="A114" s="21" t="s">
        <v>219</v>
      </c>
      <c r="B114" s="22" t="s">
        <v>101</v>
      </c>
      <c r="C114" s="23">
        <v>0</v>
      </c>
      <c r="D114" s="23">
        <v>0</v>
      </c>
      <c r="E114" s="23">
        <v>0</v>
      </c>
    </row>
    <row r="115" spans="1:5" ht="14.4" x14ac:dyDescent="0.3">
      <c r="A115" s="21" t="s">
        <v>219</v>
      </c>
      <c r="B115" s="22" t="s">
        <v>102</v>
      </c>
      <c r="C115" s="23">
        <v>0</v>
      </c>
      <c r="D115" s="23">
        <v>0</v>
      </c>
      <c r="E115" s="23">
        <v>0</v>
      </c>
    </row>
    <row r="116" spans="1:5" ht="14.4" x14ac:dyDescent="0.3">
      <c r="A116" s="21" t="s">
        <v>219</v>
      </c>
      <c r="B116" s="22" t="s">
        <v>103</v>
      </c>
      <c r="C116" s="23">
        <v>44330</v>
      </c>
      <c r="D116" s="23">
        <v>0</v>
      </c>
      <c r="E116" s="23">
        <v>0</v>
      </c>
    </row>
    <row r="117" spans="1:5" ht="14.4" x14ac:dyDescent="0.3">
      <c r="A117" s="21" t="s">
        <v>219</v>
      </c>
      <c r="B117" s="22" t="s">
        <v>104</v>
      </c>
      <c r="C117" s="23">
        <v>0</v>
      </c>
      <c r="D117" s="23">
        <v>0</v>
      </c>
      <c r="E117" s="23">
        <v>0</v>
      </c>
    </row>
    <row r="118" spans="1:5" ht="28.8" x14ac:dyDescent="0.3">
      <c r="A118" s="21" t="s">
        <v>219</v>
      </c>
      <c r="B118" s="22" t="s">
        <v>105</v>
      </c>
      <c r="C118" s="23">
        <v>0</v>
      </c>
      <c r="D118" s="23">
        <v>0</v>
      </c>
      <c r="E118" s="23">
        <v>0</v>
      </c>
    </row>
    <row r="119" spans="1:5" ht="57.6" x14ac:dyDescent="0.3">
      <c r="A119" s="21" t="s">
        <v>219</v>
      </c>
      <c r="B119" s="22" t="s">
        <v>106</v>
      </c>
      <c r="C119" s="23">
        <v>0</v>
      </c>
      <c r="D119" s="23">
        <v>0</v>
      </c>
      <c r="E119" s="23">
        <v>0</v>
      </c>
    </row>
    <row r="120" spans="1:5" ht="28.8" x14ac:dyDescent="0.3">
      <c r="A120" s="21">
        <v>4314</v>
      </c>
      <c r="B120" s="22" t="s">
        <v>107</v>
      </c>
      <c r="C120" s="23">
        <f t="shared" ref="C120:E120" si="25">SUM(C121:C129)</f>
        <v>22390</v>
      </c>
      <c r="D120" s="23">
        <f t="shared" si="25"/>
        <v>21259.33</v>
      </c>
      <c r="E120" s="23">
        <f t="shared" si="25"/>
        <v>16145</v>
      </c>
    </row>
    <row r="121" spans="1:5" ht="14.4" x14ac:dyDescent="0.3">
      <c r="A121" s="21" t="s">
        <v>219</v>
      </c>
      <c r="B121" s="22" t="s">
        <v>108</v>
      </c>
      <c r="C121" s="23">
        <v>17860</v>
      </c>
      <c r="D121" s="23">
        <v>11572.66</v>
      </c>
      <c r="E121" s="23">
        <v>11616</v>
      </c>
    </row>
    <row r="122" spans="1:5" ht="14.4" x14ac:dyDescent="0.3">
      <c r="A122" s="21" t="s">
        <v>219</v>
      </c>
      <c r="B122" s="22" t="s">
        <v>109</v>
      </c>
      <c r="C122" s="23">
        <v>0</v>
      </c>
      <c r="D122" s="23">
        <v>0</v>
      </c>
      <c r="E122" s="23">
        <v>981</v>
      </c>
    </row>
    <row r="123" spans="1:5" ht="14.4" x14ac:dyDescent="0.3">
      <c r="A123" s="21" t="s">
        <v>219</v>
      </c>
      <c r="B123" s="22" t="s">
        <v>110</v>
      </c>
      <c r="C123" s="23">
        <v>0</v>
      </c>
      <c r="D123" s="23">
        <v>0</v>
      </c>
      <c r="E123" s="23">
        <v>528</v>
      </c>
    </row>
    <row r="124" spans="1:5" ht="28.8" x14ac:dyDescent="0.3">
      <c r="A124" s="21" t="s">
        <v>219</v>
      </c>
      <c r="B124" s="22" t="s">
        <v>111</v>
      </c>
      <c r="C124" s="23">
        <v>4530</v>
      </c>
      <c r="D124" s="23">
        <v>3020</v>
      </c>
      <c r="E124" s="23">
        <v>3020</v>
      </c>
    </row>
    <row r="125" spans="1:5" ht="14.4" x14ac:dyDescent="0.3">
      <c r="A125" s="21" t="s">
        <v>219</v>
      </c>
      <c r="B125" s="22" t="s">
        <v>112</v>
      </c>
      <c r="C125" s="23">
        <v>0</v>
      </c>
      <c r="D125" s="23">
        <v>0</v>
      </c>
      <c r="E125" s="23">
        <v>0</v>
      </c>
    </row>
    <row r="126" spans="1:5" ht="14.4" x14ac:dyDescent="0.3">
      <c r="A126" s="21" t="s">
        <v>219</v>
      </c>
      <c r="B126" s="22" t="s">
        <v>113</v>
      </c>
      <c r="C126" s="23">
        <v>0</v>
      </c>
      <c r="D126" s="23">
        <v>0</v>
      </c>
      <c r="E126" s="23">
        <v>0</v>
      </c>
    </row>
    <row r="127" spans="1:5" ht="28.8" x14ac:dyDescent="0.3">
      <c r="A127" s="21" t="s">
        <v>219</v>
      </c>
      <c r="B127" s="22" t="s">
        <v>114</v>
      </c>
      <c r="C127" s="23">
        <v>0</v>
      </c>
      <c r="D127" s="23">
        <v>0</v>
      </c>
      <c r="E127" s="23">
        <v>0</v>
      </c>
    </row>
    <row r="128" spans="1:5" ht="14.4" x14ac:dyDescent="0.3">
      <c r="A128" s="21" t="s">
        <v>219</v>
      </c>
      <c r="B128" s="22" t="s">
        <v>115</v>
      </c>
      <c r="C128" s="23">
        <v>0</v>
      </c>
      <c r="D128" s="23">
        <v>0</v>
      </c>
      <c r="E128" s="23">
        <v>0</v>
      </c>
    </row>
    <row r="129" spans="1:5" ht="14.4" x14ac:dyDescent="0.3">
      <c r="A129" s="21" t="s">
        <v>219</v>
      </c>
      <c r="B129" s="22" t="s">
        <v>116</v>
      </c>
      <c r="C129" s="23">
        <v>0</v>
      </c>
      <c r="D129" s="23">
        <v>6666.67</v>
      </c>
      <c r="E129" s="23">
        <v>0</v>
      </c>
    </row>
    <row r="130" spans="1:5" ht="28.8" x14ac:dyDescent="0.3">
      <c r="A130" s="21">
        <v>4315</v>
      </c>
      <c r="B130" s="22" t="s">
        <v>117</v>
      </c>
      <c r="C130" s="23">
        <v>0</v>
      </c>
      <c r="D130" s="23">
        <v>0</v>
      </c>
      <c r="E130" s="23">
        <v>0</v>
      </c>
    </row>
    <row r="131" spans="1:5" ht="28.8" x14ac:dyDescent="0.3">
      <c r="A131" s="21">
        <v>4316</v>
      </c>
      <c r="B131" s="22" t="s">
        <v>118</v>
      </c>
      <c r="C131" s="23">
        <v>0</v>
      </c>
      <c r="D131" s="23">
        <v>0</v>
      </c>
      <c r="E131" s="23">
        <v>0</v>
      </c>
    </row>
    <row r="132" spans="1:5" ht="14.4" x14ac:dyDescent="0.3">
      <c r="A132" s="21">
        <v>4317</v>
      </c>
      <c r="B132" s="22" t="s">
        <v>119</v>
      </c>
      <c r="C132" s="23">
        <f t="shared" ref="C132:E132" si="26">SUM(C133:C135)</f>
        <v>0</v>
      </c>
      <c r="D132" s="23">
        <f t="shared" si="26"/>
        <v>0</v>
      </c>
      <c r="E132" s="23">
        <f t="shared" si="26"/>
        <v>0</v>
      </c>
    </row>
    <row r="133" spans="1:5" ht="14.4" x14ac:dyDescent="0.3">
      <c r="A133" s="21" t="s">
        <v>219</v>
      </c>
      <c r="B133" s="22" t="s">
        <v>120</v>
      </c>
      <c r="C133" s="23">
        <v>0</v>
      </c>
      <c r="D133" s="23">
        <v>0</v>
      </c>
      <c r="E133" s="23">
        <v>0</v>
      </c>
    </row>
    <row r="134" spans="1:5" ht="14.4" x14ac:dyDescent="0.3">
      <c r="A134" s="21" t="s">
        <v>219</v>
      </c>
      <c r="B134" s="22" t="s">
        <v>121</v>
      </c>
      <c r="C134" s="23">
        <v>0</v>
      </c>
      <c r="D134" s="23">
        <v>0</v>
      </c>
      <c r="E134" s="23">
        <v>0</v>
      </c>
    </row>
    <row r="135" spans="1:5" ht="14.4" x14ac:dyDescent="0.3">
      <c r="A135" s="21" t="s">
        <v>219</v>
      </c>
      <c r="B135" s="22" t="s">
        <v>122</v>
      </c>
      <c r="C135" s="23">
        <v>0</v>
      </c>
      <c r="D135" s="23">
        <v>0</v>
      </c>
      <c r="E135" s="23">
        <v>0</v>
      </c>
    </row>
    <row r="136" spans="1:5" ht="14.4" x14ac:dyDescent="0.3">
      <c r="A136" s="21">
        <v>4318</v>
      </c>
      <c r="B136" s="22" t="s">
        <v>123</v>
      </c>
      <c r="C136" s="23">
        <f t="shared" ref="C136:E136" si="27">C137+C138+C139+C140+C141+C142+C146+C147+C148</f>
        <v>287094.63</v>
      </c>
      <c r="D136" s="23">
        <f t="shared" si="27"/>
        <v>265810.01</v>
      </c>
      <c r="E136" s="23">
        <f t="shared" si="27"/>
        <v>290619.02</v>
      </c>
    </row>
    <row r="137" spans="1:5" ht="14.4" x14ac:dyDescent="0.3">
      <c r="A137" s="21" t="s">
        <v>219</v>
      </c>
      <c r="B137" s="22" t="s">
        <v>124</v>
      </c>
      <c r="C137" s="23">
        <v>163574.67000000001</v>
      </c>
      <c r="D137" s="23">
        <v>178876</v>
      </c>
      <c r="E137" s="23">
        <v>193807</v>
      </c>
    </row>
    <row r="138" spans="1:5" ht="14.4" x14ac:dyDescent="0.3">
      <c r="A138" s="21" t="s">
        <v>219</v>
      </c>
      <c r="B138" s="22" t="s">
        <v>125</v>
      </c>
      <c r="C138" s="23">
        <v>23902</v>
      </c>
      <c r="D138" s="23">
        <v>20111</v>
      </c>
      <c r="E138" s="23">
        <v>24331</v>
      </c>
    </row>
    <row r="139" spans="1:5" ht="14.4" x14ac:dyDescent="0.3">
      <c r="A139" s="21" t="s">
        <v>219</v>
      </c>
      <c r="B139" s="22" t="s">
        <v>126</v>
      </c>
      <c r="C139" s="23">
        <v>12728.33</v>
      </c>
      <c r="D139" s="23">
        <v>12441</v>
      </c>
      <c r="E139" s="23">
        <v>13659</v>
      </c>
    </row>
    <row r="140" spans="1:5" ht="28.8" x14ac:dyDescent="0.3">
      <c r="A140" s="21" t="s">
        <v>219</v>
      </c>
      <c r="B140" s="22" t="s">
        <v>127</v>
      </c>
      <c r="C140" s="23">
        <v>7120.97</v>
      </c>
      <c r="D140" s="23">
        <v>849.29</v>
      </c>
      <c r="E140" s="23">
        <v>326.64999999999998</v>
      </c>
    </row>
    <row r="141" spans="1:5" ht="14.4" x14ac:dyDescent="0.3">
      <c r="A141" s="21" t="s">
        <v>219</v>
      </c>
      <c r="B141" s="22" t="s">
        <v>128</v>
      </c>
      <c r="C141" s="23">
        <v>5712</v>
      </c>
      <c r="D141" s="23">
        <v>3360</v>
      </c>
      <c r="E141" s="23">
        <v>3024</v>
      </c>
    </row>
    <row r="142" spans="1:5" x14ac:dyDescent="0.3">
      <c r="A142" s="21" t="s">
        <v>219</v>
      </c>
      <c r="B142" s="22" t="s">
        <v>129</v>
      </c>
      <c r="C142" s="26">
        <f t="shared" ref="C142:E142" si="28">SUM(C143:C145)</f>
        <v>74056.66</v>
      </c>
      <c r="D142" s="26">
        <f t="shared" si="28"/>
        <v>50172.72</v>
      </c>
      <c r="E142" s="26">
        <f t="shared" si="28"/>
        <v>55471.37</v>
      </c>
    </row>
    <row r="143" spans="1:5" ht="57.6" x14ac:dyDescent="0.3">
      <c r="A143" s="21"/>
      <c r="B143" s="22" t="s">
        <v>221</v>
      </c>
      <c r="C143" s="23">
        <v>74056.66</v>
      </c>
      <c r="D143" s="23">
        <v>48428.72</v>
      </c>
      <c r="E143" s="23">
        <v>55471.37</v>
      </c>
    </row>
    <row r="144" spans="1:5" ht="43.2" x14ac:dyDescent="0.3">
      <c r="A144" s="21"/>
      <c r="B144" s="28" t="s">
        <v>222</v>
      </c>
      <c r="C144" s="23">
        <v>0</v>
      </c>
      <c r="D144" s="23">
        <v>0</v>
      </c>
      <c r="E144" s="23">
        <v>0</v>
      </c>
    </row>
    <row r="145" spans="1:5" ht="14.4" x14ac:dyDescent="0.3">
      <c r="A145" s="21"/>
      <c r="B145" s="29" t="s">
        <v>223</v>
      </c>
      <c r="C145" s="23">
        <v>0</v>
      </c>
      <c r="D145" s="23">
        <v>1744</v>
      </c>
      <c r="E145" s="23">
        <v>0</v>
      </c>
    </row>
    <row r="146" spans="1:5" s="24" customFormat="1" ht="14.4" x14ac:dyDescent="0.3">
      <c r="A146" s="21"/>
      <c r="B146" s="29" t="s">
        <v>224</v>
      </c>
      <c r="C146" s="23">
        <v>0</v>
      </c>
      <c r="D146" s="23">
        <v>0</v>
      </c>
      <c r="E146" s="23">
        <v>0</v>
      </c>
    </row>
    <row r="147" spans="1:5" ht="14.4" x14ac:dyDescent="0.3">
      <c r="A147" s="21"/>
      <c r="B147" s="29" t="s">
        <v>225</v>
      </c>
      <c r="C147" s="23">
        <v>0</v>
      </c>
      <c r="D147" s="23">
        <v>0</v>
      </c>
      <c r="E147" s="23">
        <v>0</v>
      </c>
    </row>
    <row r="148" spans="1:5" ht="14.4" x14ac:dyDescent="0.3">
      <c r="A148" s="21"/>
      <c r="B148" s="29" t="s">
        <v>226</v>
      </c>
      <c r="C148" s="23">
        <v>0</v>
      </c>
      <c r="D148" s="23">
        <v>0</v>
      </c>
      <c r="E148" s="23">
        <v>0</v>
      </c>
    </row>
    <row r="149" spans="1:5" x14ac:dyDescent="0.3">
      <c r="A149" s="19">
        <v>4500</v>
      </c>
      <c r="B149" s="20" t="s">
        <v>227</v>
      </c>
      <c r="C149" s="26">
        <f t="shared" ref="C149:E149" si="29">C150+C152+C154+C156</f>
        <v>200</v>
      </c>
      <c r="D149" s="26">
        <f t="shared" si="29"/>
        <v>968.6</v>
      </c>
      <c r="E149" s="26">
        <f t="shared" si="29"/>
        <v>291.72000000000003</v>
      </c>
    </row>
    <row r="150" spans="1:5" x14ac:dyDescent="0.3">
      <c r="A150" s="21">
        <v>4501</v>
      </c>
      <c r="B150" s="22" t="s">
        <v>14</v>
      </c>
      <c r="C150" s="26">
        <f t="shared" ref="C150:E150" si="30">C151</f>
        <v>200</v>
      </c>
      <c r="D150" s="26">
        <f t="shared" si="30"/>
        <v>968.6</v>
      </c>
      <c r="E150" s="26">
        <f t="shared" si="30"/>
        <v>291.72000000000003</v>
      </c>
    </row>
    <row r="151" spans="1:5" x14ac:dyDescent="0.3">
      <c r="A151" s="21" t="s">
        <v>219</v>
      </c>
      <c r="B151" s="22" t="s">
        <v>130</v>
      </c>
      <c r="C151" s="26">
        <v>200</v>
      </c>
      <c r="D151" s="26">
        <v>968.6</v>
      </c>
      <c r="E151" s="26">
        <v>291.72000000000003</v>
      </c>
    </row>
    <row r="152" spans="1:5" ht="14.4" x14ac:dyDescent="0.3">
      <c r="A152" s="21">
        <v>4502</v>
      </c>
      <c r="B152" s="22" t="s">
        <v>18</v>
      </c>
      <c r="C152" s="23">
        <f t="shared" ref="C152:E152" si="31">C153</f>
        <v>0</v>
      </c>
      <c r="D152" s="23">
        <f t="shared" si="31"/>
        <v>0</v>
      </c>
      <c r="E152" s="23">
        <f t="shared" si="31"/>
        <v>0</v>
      </c>
    </row>
    <row r="153" spans="1:5" ht="14.4" x14ac:dyDescent="0.3">
      <c r="A153" s="21" t="s">
        <v>219</v>
      </c>
      <c r="B153" s="22" t="s">
        <v>131</v>
      </c>
      <c r="C153" s="23">
        <v>0</v>
      </c>
      <c r="D153" s="23">
        <v>0</v>
      </c>
      <c r="E153" s="23">
        <v>0</v>
      </c>
    </row>
    <row r="154" spans="1:5" ht="14.4" x14ac:dyDescent="0.3">
      <c r="A154" s="21">
        <v>4503</v>
      </c>
      <c r="B154" s="22" t="s">
        <v>20</v>
      </c>
      <c r="C154" s="23">
        <f t="shared" ref="C154:E154" si="32">C155</f>
        <v>0</v>
      </c>
      <c r="D154" s="23">
        <f t="shared" si="32"/>
        <v>0</v>
      </c>
      <c r="E154" s="23">
        <f t="shared" si="32"/>
        <v>0</v>
      </c>
    </row>
    <row r="155" spans="1:5" s="24" customFormat="1" ht="14.4" x14ac:dyDescent="0.3">
      <c r="A155" s="21" t="s">
        <v>219</v>
      </c>
      <c r="B155" s="22" t="s">
        <v>132</v>
      </c>
      <c r="C155" s="23">
        <v>0</v>
      </c>
      <c r="D155" s="23">
        <v>0</v>
      </c>
      <c r="E155" s="23">
        <v>0</v>
      </c>
    </row>
    <row r="156" spans="1:5" s="24" customFormat="1" ht="14.4" x14ac:dyDescent="0.3">
      <c r="A156" s="21">
        <v>4504</v>
      </c>
      <c r="B156" s="22" t="s">
        <v>22</v>
      </c>
      <c r="C156" s="23">
        <f t="shared" ref="C156:E156" si="33">C157</f>
        <v>0</v>
      </c>
      <c r="D156" s="23">
        <f t="shared" si="33"/>
        <v>0</v>
      </c>
      <c r="E156" s="23">
        <f t="shared" si="33"/>
        <v>0</v>
      </c>
    </row>
    <row r="157" spans="1:5" ht="14.4" x14ac:dyDescent="0.3">
      <c r="A157" s="21" t="s">
        <v>219</v>
      </c>
      <c r="B157" s="22" t="s">
        <v>133</v>
      </c>
      <c r="C157" s="23">
        <v>0</v>
      </c>
      <c r="D157" s="23">
        <v>0</v>
      </c>
      <c r="E157" s="23">
        <v>0</v>
      </c>
    </row>
    <row r="158" spans="1:5" x14ac:dyDescent="0.3">
      <c r="A158" s="15">
        <v>5000</v>
      </c>
      <c r="B158" s="16" t="s">
        <v>253</v>
      </c>
      <c r="C158" s="17">
        <f t="shared" ref="C158:E158" si="34">C159+C179</f>
        <v>458084.17</v>
      </c>
      <c r="D158" s="18">
        <f t="shared" si="34"/>
        <v>359292.20999999996</v>
      </c>
      <c r="E158" s="18">
        <f t="shared" si="34"/>
        <v>220303.15999999997</v>
      </c>
    </row>
    <row r="159" spans="1:5" x14ac:dyDescent="0.3">
      <c r="A159" s="19">
        <v>5100</v>
      </c>
      <c r="B159" s="20" t="s">
        <v>134</v>
      </c>
      <c r="C159" s="17">
        <f t="shared" ref="C159:E159" si="35">C160+C161+C163+C164+C165+C166+C167+C168</f>
        <v>135551.49</v>
      </c>
      <c r="D159" s="17">
        <f t="shared" si="35"/>
        <v>156846.07999999999</v>
      </c>
      <c r="E159" s="17">
        <f t="shared" si="35"/>
        <v>129262.26</v>
      </c>
    </row>
    <row r="160" spans="1:5" ht="28.8" x14ac:dyDescent="0.3">
      <c r="A160" s="21">
        <v>5102</v>
      </c>
      <c r="B160" s="22" t="s">
        <v>135</v>
      </c>
      <c r="C160" s="26">
        <v>88100</v>
      </c>
      <c r="D160" s="26">
        <v>34800</v>
      </c>
      <c r="E160" s="26">
        <v>96366.67</v>
      </c>
    </row>
    <row r="161" spans="1:5" ht="14.4" x14ac:dyDescent="0.3">
      <c r="A161" s="21">
        <v>5103</v>
      </c>
      <c r="B161" s="22" t="s">
        <v>136</v>
      </c>
      <c r="C161" s="23">
        <f t="shared" ref="C161:E161" si="36">C162</f>
        <v>16265.88</v>
      </c>
      <c r="D161" s="23">
        <f t="shared" si="36"/>
        <v>12640.91</v>
      </c>
      <c r="E161" s="23">
        <f t="shared" si="36"/>
        <v>12900.73</v>
      </c>
    </row>
    <row r="162" spans="1:5" ht="28.8" x14ac:dyDescent="0.3">
      <c r="A162" s="21" t="s">
        <v>219</v>
      </c>
      <c r="B162" s="22" t="s">
        <v>137</v>
      </c>
      <c r="C162" s="26">
        <v>16265.88</v>
      </c>
      <c r="D162" s="26">
        <v>12640.91</v>
      </c>
      <c r="E162" s="26">
        <v>12900.73</v>
      </c>
    </row>
    <row r="163" spans="1:5" ht="14.4" x14ac:dyDescent="0.3">
      <c r="A163" s="30">
        <v>5107</v>
      </c>
      <c r="B163" s="31" t="s">
        <v>138</v>
      </c>
      <c r="C163" s="23">
        <v>0</v>
      </c>
      <c r="D163" s="23">
        <v>0</v>
      </c>
      <c r="E163" s="23">
        <v>0</v>
      </c>
    </row>
    <row r="164" spans="1:5" ht="14.4" x14ac:dyDescent="0.3">
      <c r="A164" s="30">
        <v>5108</v>
      </c>
      <c r="B164" s="31" t="s">
        <v>139</v>
      </c>
      <c r="C164" s="23">
        <v>0</v>
      </c>
      <c r="D164" s="23">
        <v>0</v>
      </c>
      <c r="E164" s="23">
        <v>0</v>
      </c>
    </row>
    <row r="165" spans="1:5" ht="14.4" x14ac:dyDescent="0.3">
      <c r="A165" s="30">
        <v>5111</v>
      </c>
      <c r="B165" s="31" t="s">
        <v>140</v>
      </c>
      <c r="C165" s="23">
        <v>0</v>
      </c>
      <c r="D165" s="23">
        <v>0</v>
      </c>
      <c r="E165" s="23">
        <v>0</v>
      </c>
    </row>
    <row r="166" spans="1:5" x14ac:dyDescent="0.3">
      <c r="A166" s="30">
        <v>5112</v>
      </c>
      <c r="B166" s="31" t="s">
        <v>141</v>
      </c>
      <c r="C166" s="26">
        <v>10</v>
      </c>
      <c r="D166" s="26">
        <v>0</v>
      </c>
      <c r="E166" s="26">
        <v>99</v>
      </c>
    </row>
    <row r="167" spans="1:5" x14ac:dyDescent="0.3">
      <c r="A167" s="30">
        <v>5113</v>
      </c>
      <c r="B167" s="31" t="s">
        <v>142</v>
      </c>
      <c r="C167" s="26">
        <v>26133.73</v>
      </c>
      <c r="D167" s="26">
        <v>99574.15</v>
      </c>
      <c r="E167" s="26">
        <v>16286.62</v>
      </c>
    </row>
    <row r="168" spans="1:5" ht="14.4" x14ac:dyDescent="0.3">
      <c r="A168" s="30">
        <v>5114</v>
      </c>
      <c r="B168" s="31" t="s">
        <v>143</v>
      </c>
      <c r="C168" s="23">
        <f t="shared" ref="C168:E168" si="37">SUM(C169:C178)</f>
        <v>5041.88</v>
      </c>
      <c r="D168" s="23">
        <f t="shared" si="37"/>
        <v>9831.02</v>
      </c>
      <c r="E168" s="23">
        <f t="shared" si="37"/>
        <v>3609.24</v>
      </c>
    </row>
    <row r="169" spans="1:5" ht="27.6" x14ac:dyDescent="0.3">
      <c r="A169" s="30"/>
      <c r="B169" s="31" t="s">
        <v>144</v>
      </c>
      <c r="C169" s="26">
        <v>5041.88</v>
      </c>
      <c r="D169" s="26">
        <v>9043.02</v>
      </c>
      <c r="E169" s="26">
        <v>2822.24</v>
      </c>
    </row>
    <row r="170" spans="1:5" x14ac:dyDescent="0.3">
      <c r="A170" s="30"/>
      <c r="B170" s="31" t="s">
        <v>145</v>
      </c>
      <c r="C170" s="26">
        <v>0</v>
      </c>
      <c r="D170" s="26">
        <v>0</v>
      </c>
      <c r="E170" s="26">
        <v>562</v>
      </c>
    </row>
    <row r="171" spans="1:5" x14ac:dyDescent="0.3">
      <c r="A171" s="30"/>
      <c r="B171" s="31" t="s">
        <v>146</v>
      </c>
      <c r="C171" s="26">
        <v>0</v>
      </c>
      <c r="D171" s="26">
        <v>563</v>
      </c>
      <c r="E171" s="26">
        <v>0</v>
      </c>
    </row>
    <row r="172" spans="1:5" x14ac:dyDescent="0.3">
      <c r="A172" s="30"/>
      <c r="B172" s="31" t="s">
        <v>245</v>
      </c>
      <c r="C172" s="26">
        <v>0</v>
      </c>
      <c r="D172" s="26">
        <v>225</v>
      </c>
      <c r="E172" s="26">
        <v>225</v>
      </c>
    </row>
    <row r="173" spans="1:5" ht="14.4" x14ac:dyDescent="0.3">
      <c r="A173" s="30"/>
      <c r="B173" s="31" t="s">
        <v>147</v>
      </c>
      <c r="C173" s="23">
        <v>0</v>
      </c>
      <c r="D173" s="23">
        <v>0</v>
      </c>
      <c r="E173" s="23">
        <v>0</v>
      </c>
    </row>
    <row r="174" spans="1:5" ht="14.4" x14ac:dyDescent="0.3">
      <c r="A174" s="30"/>
      <c r="B174" s="31" t="s">
        <v>148</v>
      </c>
      <c r="C174" s="23">
        <v>0</v>
      </c>
      <c r="D174" s="23">
        <v>0</v>
      </c>
      <c r="E174" s="23">
        <v>0</v>
      </c>
    </row>
    <row r="175" spans="1:5" ht="14.4" x14ac:dyDescent="0.3">
      <c r="A175" s="30"/>
      <c r="B175" s="31" t="s">
        <v>149</v>
      </c>
      <c r="C175" s="23">
        <v>0</v>
      </c>
      <c r="D175" s="23">
        <v>0</v>
      </c>
      <c r="E175" s="23">
        <v>0</v>
      </c>
    </row>
    <row r="176" spans="1:5" s="24" customFormat="1" ht="14.4" x14ac:dyDescent="0.3">
      <c r="A176" s="30"/>
      <c r="B176" s="31" t="s">
        <v>150</v>
      </c>
      <c r="C176" s="23">
        <v>0</v>
      </c>
      <c r="D176" s="23">
        <v>0</v>
      </c>
      <c r="E176" s="23">
        <v>0</v>
      </c>
    </row>
    <row r="177" spans="1:5" ht="14.4" x14ac:dyDescent="0.3">
      <c r="A177" s="30"/>
      <c r="B177" s="31" t="s">
        <v>151</v>
      </c>
      <c r="C177" s="23">
        <v>0</v>
      </c>
      <c r="D177" s="23">
        <v>0</v>
      </c>
      <c r="E177" s="23">
        <v>0</v>
      </c>
    </row>
    <row r="178" spans="1:5" s="24" customFormat="1" ht="14.4" x14ac:dyDescent="0.3">
      <c r="A178" s="30"/>
      <c r="B178" s="31" t="s">
        <v>152</v>
      </c>
      <c r="C178" s="23">
        <v>0</v>
      </c>
      <c r="D178" s="23">
        <v>0</v>
      </c>
      <c r="E178" s="23">
        <v>0</v>
      </c>
    </row>
    <row r="179" spans="1:5" s="24" customFormat="1" x14ac:dyDescent="0.3">
      <c r="A179" s="32">
        <v>5200</v>
      </c>
      <c r="B179" s="33" t="s">
        <v>228</v>
      </c>
      <c r="C179" s="17">
        <f t="shared" ref="C179:E179" si="38">+C180</f>
        <v>322532.68</v>
      </c>
      <c r="D179" s="17">
        <f t="shared" si="38"/>
        <v>202446.13</v>
      </c>
      <c r="E179" s="17">
        <f t="shared" si="38"/>
        <v>91040.9</v>
      </c>
    </row>
    <row r="180" spans="1:5" ht="27.6" x14ac:dyDescent="0.3">
      <c r="A180" s="34">
        <v>5201</v>
      </c>
      <c r="B180" s="35" t="s">
        <v>3</v>
      </c>
      <c r="C180" s="26">
        <v>322532.68</v>
      </c>
      <c r="D180" s="26">
        <v>202446.13</v>
      </c>
      <c r="E180" s="26">
        <v>91040.9</v>
      </c>
    </row>
    <row r="181" spans="1:5" x14ac:dyDescent="0.3">
      <c r="A181" s="15">
        <v>6000</v>
      </c>
      <c r="B181" s="16" t="s">
        <v>254</v>
      </c>
      <c r="C181" s="17">
        <f>C182+C203</f>
        <v>700576.3</v>
      </c>
      <c r="D181" s="18">
        <f>D182+D203</f>
        <v>785595.92999999993</v>
      </c>
      <c r="E181" s="18">
        <f>E182+E203</f>
        <v>438315.45</v>
      </c>
    </row>
    <row r="182" spans="1:5" x14ac:dyDescent="0.3">
      <c r="A182" s="19">
        <v>6100</v>
      </c>
      <c r="B182" s="20" t="s">
        <v>153</v>
      </c>
      <c r="C182" s="17">
        <f>C183+C188+C189+C192+C193+C194+C195+C196+C197+C198+C199</f>
        <v>700576.3</v>
      </c>
      <c r="D182" s="17">
        <f>D183+D188+D189+D192+D193+D194+D195+D196+D197+D198+D199</f>
        <v>785595.92999999993</v>
      </c>
      <c r="E182" s="17">
        <f>E183+E188+E189+E192+E193+E194+E195+E196+E197+E198+E199</f>
        <v>438315.45</v>
      </c>
    </row>
    <row r="183" spans="1:5" ht="14.4" x14ac:dyDescent="0.3">
      <c r="A183" s="21">
        <v>6101</v>
      </c>
      <c r="B183" s="22" t="s">
        <v>18</v>
      </c>
      <c r="C183" s="23">
        <f>SUM(C184:C187)</f>
        <v>277569.38</v>
      </c>
      <c r="D183" s="23">
        <f>SUM(D184:D187)</f>
        <v>156430.51</v>
      </c>
      <c r="E183" s="23">
        <f>SUM(E184:E187)</f>
        <v>147761</v>
      </c>
    </row>
    <row r="184" spans="1:5" x14ac:dyDescent="0.3">
      <c r="A184" s="21"/>
      <c r="B184" s="36" t="s">
        <v>229</v>
      </c>
      <c r="C184" s="26">
        <v>24716</v>
      </c>
      <c r="D184" s="26">
        <v>36606</v>
      </c>
      <c r="E184" s="26">
        <v>29740</v>
      </c>
    </row>
    <row r="185" spans="1:5" x14ac:dyDescent="0.3">
      <c r="A185" s="21"/>
      <c r="B185" s="36" t="s">
        <v>230</v>
      </c>
      <c r="C185" s="26">
        <v>237136.38</v>
      </c>
      <c r="D185" s="26">
        <v>119824.51</v>
      </c>
      <c r="E185" s="26">
        <v>118021</v>
      </c>
    </row>
    <row r="186" spans="1:5" x14ac:dyDescent="0.3">
      <c r="A186" s="21"/>
      <c r="B186" s="36" t="s">
        <v>231</v>
      </c>
      <c r="C186" s="26">
        <v>0</v>
      </c>
      <c r="D186" s="26">
        <v>0</v>
      </c>
      <c r="E186" s="26">
        <v>0</v>
      </c>
    </row>
    <row r="187" spans="1:5" x14ac:dyDescent="0.3">
      <c r="A187" s="21"/>
      <c r="B187" s="36" t="s">
        <v>232</v>
      </c>
      <c r="C187" s="26">
        <v>15717</v>
      </c>
      <c r="D187" s="26">
        <v>0</v>
      </c>
      <c r="E187" s="26">
        <v>0</v>
      </c>
    </row>
    <row r="188" spans="1:5" x14ac:dyDescent="0.3">
      <c r="A188" s="21">
        <v>6102</v>
      </c>
      <c r="B188" s="22" t="s">
        <v>14</v>
      </c>
      <c r="C188" s="26">
        <v>1420.31</v>
      </c>
      <c r="D188" s="26">
        <v>6337.02</v>
      </c>
      <c r="E188" s="26">
        <v>6072.25</v>
      </c>
    </row>
    <row r="189" spans="1:5" ht="14.4" x14ac:dyDescent="0.3">
      <c r="A189" s="21">
        <v>6104</v>
      </c>
      <c r="B189" s="22" t="s">
        <v>154</v>
      </c>
      <c r="C189" s="23">
        <f t="shared" ref="C189:E189" si="39">SUM(C190:C191)</f>
        <v>9.44</v>
      </c>
      <c r="D189" s="23">
        <f t="shared" si="39"/>
        <v>16053.429999999998</v>
      </c>
      <c r="E189" s="23">
        <f t="shared" si="39"/>
        <v>25513.07</v>
      </c>
    </row>
    <row r="190" spans="1:5" x14ac:dyDescent="0.3">
      <c r="A190" s="21" t="s">
        <v>219</v>
      </c>
      <c r="B190" s="22" t="s">
        <v>155</v>
      </c>
      <c r="C190" s="26">
        <v>9.44</v>
      </c>
      <c r="D190" s="26">
        <v>-2.37</v>
      </c>
      <c r="E190" s="26">
        <v>20.22</v>
      </c>
    </row>
    <row r="191" spans="1:5" x14ac:dyDescent="0.3">
      <c r="A191" s="21" t="s">
        <v>219</v>
      </c>
      <c r="B191" s="22" t="s">
        <v>156</v>
      </c>
      <c r="C191" s="26">
        <v>0</v>
      </c>
      <c r="D191" s="26">
        <v>16055.8</v>
      </c>
      <c r="E191" s="26">
        <v>25492.85</v>
      </c>
    </row>
    <row r="192" spans="1:5" x14ac:dyDescent="0.3">
      <c r="A192" s="21">
        <v>6105</v>
      </c>
      <c r="B192" s="22" t="s">
        <v>157</v>
      </c>
      <c r="C192" s="26">
        <v>102970</v>
      </c>
      <c r="D192" s="26">
        <v>90390</v>
      </c>
      <c r="E192" s="26">
        <v>80440</v>
      </c>
    </row>
    <row r="193" spans="1:5" x14ac:dyDescent="0.3">
      <c r="A193" s="21">
        <v>6106</v>
      </c>
      <c r="B193" s="22" t="s">
        <v>158</v>
      </c>
      <c r="C193" s="26">
        <v>0</v>
      </c>
      <c r="D193" s="26">
        <v>0</v>
      </c>
      <c r="E193" s="26">
        <v>0</v>
      </c>
    </row>
    <row r="194" spans="1:5" x14ac:dyDescent="0.3">
      <c r="A194" s="21">
        <v>6107</v>
      </c>
      <c r="B194" s="22" t="s">
        <v>22</v>
      </c>
      <c r="C194" s="26">
        <v>0</v>
      </c>
      <c r="D194" s="26">
        <v>5072.25</v>
      </c>
      <c r="E194" s="26">
        <v>5309.61</v>
      </c>
    </row>
    <row r="195" spans="1:5" ht="14.4" x14ac:dyDescent="0.3">
      <c r="A195" s="21">
        <v>6108</v>
      </c>
      <c r="B195" s="22" t="s">
        <v>20</v>
      </c>
      <c r="C195" s="23">
        <v>0</v>
      </c>
      <c r="D195" s="23">
        <v>0</v>
      </c>
      <c r="E195" s="23">
        <v>0</v>
      </c>
    </row>
    <row r="196" spans="1:5" ht="14.4" x14ac:dyDescent="0.3">
      <c r="A196" s="21">
        <v>6110</v>
      </c>
      <c r="B196" s="22" t="s">
        <v>159</v>
      </c>
      <c r="C196" s="23">
        <v>0</v>
      </c>
      <c r="D196" s="23">
        <v>0</v>
      </c>
      <c r="E196" s="23">
        <v>0</v>
      </c>
    </row>
    <row r="197" spans="1:5" x14ac:dyDescent="0.3">
      <c r="A197" s="21">
        <v>6111</v>
      </c>
      <c r="B197" s="22" t="s">
        <v>160</v>
      </c>
      <c r="C197" s="26">
        <v>251155.17</v>
      </c>
      <c r="D197" s="26">
        <v>440220.72</v>
      </c>
      <c r="E197" s="26">
        <v>99839.52</v>
      </c>
    </row>
    <row r="198" spans="1:5" x14ac:dyDescent="0.3">
      <c r="A198" s="21">
        <v>6112</v>
      </c>
      <c r="B198" s="22" t="s">
        <v>161</v>
      </c>
      <c r="C198" s="26">
        <v>0</v>
      </c>
      <c r="D198" s="26">
        <v>0</v>
      </c>
      <c r="E198" s="26">
        <v>0</v>
      </c>
    </row>
    <row r="199" spans="1:5" s="24" customFormat="1" x14ac:dyDescent="0.3">
      <c r="A199" s="21">
        <v>6114</v>
      </c>
      <c r="B199" s="22" t="s">
        <v>162</v>
      </c>
      <c r="C199" s="26">
        <f t="shared" ref="C199:E199" si="40">SUM(C200:C202)</f>
        <v>67452</v>
      </c>
      <c r="D199" s="26">
        <f t="shared" si="40"/>
        <v>71092</v>
      </c>
      <c r="E199" s="26">
        <f t="shared" si="40"/>
        <v>73380</v>
      </c>
    </row>
    <row r="200" spans="1:5" x14ac:dyDescent="0.3">
      <c r="A200" s="21" t="s">
        <v>219</v>
      </c>
      <c r="B200" s="22" t="s">
        <v>163</v>
      </c>
      <c r="C200" s="26">
        <v>67452</v>
      </c>
      <c r="D200" s="26">
        <v>71092</v>
      </c>
      <c r="E200" s="26">
        <v>73380</v>
      </c>
    </row>
    <row r="201" spans="1:5" s="24" customFormat="1" ht="14.4" x14ac:dyDescent="0.3">
      <c r="A201" s="21" t="s">
        <v>219</v>
      </c>
      <c r="B201" s="22" t="s">
        <v>164</v>
      </c>
      <c r="C201" s="23">
        <v>0</v>
      </c>
      <c r="D201" s="23">
        <v>0</v>
      </c>
      <c r="E201" s="23">
        <v>0</v>
      </c>
    </row>
    <row r="202" spans="1:5" s="24" customFormat="1" x14ac:dyDescent="0.3">
      <c r="A202" s="21" t="s">
        <v>219</v>
      </c>
      <c r="B202" s="22" t="s">
        <v>165</v>
      </c>
      <c r="C202" s="26">
        <v>0</v>
      </c>
      <c r="D202" s="26">
        <v>0</v>
      </c>
      <c r="E202" s="26">
        <v>0</v>
      </c>
    </row>
    <row r="203" spans="1:5" x14ac:dyDescent="0.3">
      <c r="A203" s="19">
        <v>6200</v>
      </c>
      <c r="B203" s="20" t="s">
        <v>4</v>
      </c>
      <c r="C203" s="26">
        <f t="shared" ref="C203:E203" si="41">+C204</f>
        <v>0</v>
      </c>
      <c r="D203" s="17">
        <f t="shared" si="41"/>
        <v>0</v>
      </c>
      <c r="E203" s="17">
        <f t="shared" si="41"/>
        <v>0</v>
      </c>
    </row>
    <row r="204" spans="1:5" ht="14.4" x14ac:dyDescent="0.3">
      <c r="A204" s="21">
        <v>6201</v>
      </c>
      <c r="B204" s="22" t="s">
        <v>166</v>
      </c>
      <c r="C204" s="23">
        <v>0</v>
      </c>
      <c r="D204" s="23">
        <v>0</v>
      </c>
      <c r="E204" s="23">
        <v>0</v>
      </c>
    </row>
    <row r="205" spans="1:5" x14ac:dyDescent="0.3">
      <c r="A205" s="15">
        <v>7000</v>
      </c>
      <c r="B205" s="16" t="s">
        <v>255</v>
      </c>
      <c r="C205" s="17">
        <f t="shared" ref="C205:E205" si="42">C206</f>
        <v>0</v>
      </c>
      <c r="D205" s="18">
        <f t="shared" si="42"/>
        <v>0</v>
      </c>
      <c r="E205" s="18">
        <f t="shared" si="42"/>
        <v>0</v>
      </c>
    </row>
    <row r="206" spans="1:5" x14ac:dyDescent="0.3">
      <c r="A206" s="19">
        <v>7200</v>
      </c>
      <c r="B206" s="20" t="s">
        <v>167</v>
      </c>
      <c r="C206" s="17">
        <f t="shared" ref="C206:E206" si="43">SUM(C207:C215)</f>
        <v>0</v>
      </c>
      <c r="D206" s="17">
        <f t="shared" si="43"/>
        <v>0</v>
      </c>
      <c r="E206" s="17">
        <f t="shared" si="43"/>
        <v>0</v>
      </c>
    </row>
    <row r="207" spans="1:5" ht="14.4" x14ac:dyDescent="0.3">
      <c r="A207" s="21">
        <v>7202</v>
      </c>
      <c r="B207" s="22" t="s">
        <v>168</v>
      </c>
      <c r="C207" s="23">
        <v>0</v>
      </c>
      <c r="D207" s="23">
        <v>0</v>
      </c>
      <c r="E207" s="23">
        <v>0</v>
      </c>
    </row>
    <row r="208" spans="1:5" ht="14.4" x14ac:dyDescent="0.3">
      <c r="A208" s="21">
        <v>7204</v>
      </c>
      <c r="B208" s="22" t="s">
        <v>169</v>
      </c>
      <c r="C208" s="23">
        <v>0</v>
      </c>
      <c r="D208" s="23">
        <v>0</v>
      </c>
      <c r="E208" s="23">
        <v>0</v>
      </c>
    </row>
    <row r="209" spans="1:5" ht="28.8" x14ac:dyDescent="0.3">
      <c r="A209" s="21">
        <v>7206</v>
      </c>
      <c r="B209" s="22" t="s">
        <v>170</v>
      </c>
      <c r="C209" s="23">
        <v>0</v>
      </c>
      <c r="D209" s="23">
        <v>0</v>
      </c>
      <c r="E209" s="23">
        <v>0</v>
      </c>
    </row>
    <row r="210" spans="1:5" ht="14.4" x14ac:dyDescent="0.3">
      <c r="A210" s="21">
        <v>7220</v>
      </c>
      <c r="B210" s="22" t="s">
        <v>171</v>
      </c>
      <c r="C210" s="23">
        <v>0</v>
      </c>
      <c r="D210" s="23">
        <v>0</v>
      </c>
      <c r="E210" s="23">
        <v>0</v>
      </c>
    </row>
    <row r="211" spans="1:5" ht="14.4" x14ac:dyDescent="0.3">
      <c r="A211" s="21">
        <v>7221</v>
      </c>
      <c r="B211" s="22" t="s">
        <v>172</v>
      </c>
      <c r="C211" s="23">
        <v>0</v>
      </c>
      <c r="D211" s="23">
        <v>0</v>
      </c>
      <c r="E211" s="23">
        <v>0</v>
      </c>
    </row>
    <row r="212" spans="1:5" s="24" customFormat="1" ht="14.4" x14ac:dyDescent="0.3">
      <c r="A212" s="21">
        <v>7222</v>
      </c>
      <c r="B212" s="22" t="s">
        <v>173</v>
      </c>
      <c r="C212" s="23">
        <v>0</v>
      </c>
      <c r="D212" s="23">
        <v>0</v>
      </c>
      <c r="E212" s="23">
        <v>0</v>
      </c>
    </row>
    <row r="213" spans="1:5" s="24" customFormat="1" ht="14.4" x14ac:dyDescent="0.3">
      <c r="A213" s="21">
        <v>7223</v>
      </c>
      <c r="B213" s="22" t="s">
        <v>174</v>
      </c>
      <c r="C213" s="23">
        <v>0</v>
      </c>
      <c r="D213" s="23">
        <v>0</v>
      </c>
      <c r="E213" s="23">
        <v>0</v>
      </c>
    </row>
    <row r="214" spans="1:5" ht="14.4" x14ac:dyDescent="0.3">
      <c r="A214" s="21">
        <v>7229</v>
      </c>
      <c r="B214" s="22" t="s">
        <v>175</v>
      </c>
      <c r="C214" s="23">
        <v>0</v>
      </c>
      <c r="D214" s="23">
        <v>0</v>
      </c>
      <c r="E214" s="23">
        <v>0</v>
      </c>
    </row>
    <row r="215" spans="1:5" ht="14.4" x14ac:dyDescent="0.3">
      <c r="A215" s="21">
        <v>7230</v>
      </c>
      <c r="B215" s="22" t="s">
        <v>176</v>
      </c>
      <c r="C215" s="23">
        <v>0</v>
      </c>
      <c r="D215" s="23">
        <v>0</v>
      </c>
      <c r="E215" s="23">
        <v>0</v>
      </c>
    </row>
    <row r="216" spans="1:5" x14ac:dyDescent="0.3">
      <c r="A216" s="15">
        <v>8000</v>
      </c>
      <c r="B216" s="16" t="s">
        <v>256</v>
      </c>
      <c r="C216" s="17">
        <f t="shared" ref="C216:E216" si="44">C217+C228+C231</f>
        <v>39642832.68</v>
      </c>
      <c r="D216" s="18">
        <f t="shared" si="44"/>
        <v>35419591.059999995</v>
      </c>
      <c r="E216" s="18">
        <f t="shared" si="44"/>
        <v>62842214.789999992</v>
      </c>
    </row>
    <row r="217" spans="1:5" x14ac:dyDescent="0.3">
      <c r="A217" s="19">
        <v>8100</v>
      </c>
      <c r="B217" s="20" t="s">
        <v>177</v>
      </c>
      <c r="C217" s="17">
        <f t="shared" ref="C217:E217" si="45">SUM(C218:C227)</f>
        <v>20320056.879999999</v>
      </c>
      <c r="D217" s="17">
        <f t="shared" si="45"/>
        <v>23406014.829999994</v>
      </c>
      <c r="E217" s="17">
        <f t="shared" si="45"/>
        <v>24428638.559999995</v>
      </c>
    </row>
    <row r="218" spans="1:5" x14ac:dyDescent="0.3">
      <c r="A218" s="21">
        <v>8101</v>
      </c>
      <c r="B218" s="22" t="s">
        <v>178</v>
      </c>
      <c r="C218" s="26">
        <v>13532675.48</v>
      </c>
      <c r="D218" s="26">
        <v>14462339.279999999</v>
      </c>
      <c r="E218" s="26">
        <v>17767006.739999998</v>
      </c>
    </row>
    <row r="219" spans="1:5" x14ac:dyDescent="0.3">
      <c r="A219" s="21">
        <v>8102</v>
      </c>
      <c r="B219" s="22" t="s">
        <v>179</v>
      </c>
      <c r="C219" s="26">
        <v>1790212.41</v>
      </c>
      <c r="D219" s="26">
        <v>1937167.69</v>
      </c>
      <c r="E219" s="26">
        <v>2246612.13</v>
      </c>
    </row>
    <row r="220" spans="1:5" x14ac:dyDescent="0.3">
      <c r="A220" s="21">
        <v>8103</v>
      </c>
      <c r="B220" s="22" t="s">
        <v>180</v>
      </c>
      <c r="C220" s="26">
        <v>202957.05</v>
      </c>
      <c r="D220" s="26">
        <v>241771.43</v>
      </c>
      <c r="E220" s="26">
        <v>287489.75</v>
      </c>
    </row>
    <row r="221" spans="1:5" x14ac:dyDescent="0.3">
      <c r="A221" s="21">
        <v>8104</v>
      </c>
      <c r="B221" s="22" t="s">
        <v>233</v>
      </c>
      <c r="C221" s="26">
        <v>52.39</v>
      </c>
      <c r="D221" s="26">
        <v>61.14</v>
      </c>
      <c r="E221" s="26">
        <v>260.36</v>
      </c>
    </row>
    <row r="222" spans="1:5" ht="28.8" x14ac:dyDescent="0.3">
      <c r="A222" s="21">
        <v>8105</v>
      </c>
      <c r="B222" s="22" t="s">
        <v>234</v>
      </c>
      <c r="C222" s="26">
        <v>625256.43000000005</v>
      </c>
      <c r="D222" s="26">
        <v>292043.31</v>
      </c>
      <c r="E222" s="26">
        <v>415375.87</v>
      </c>
    </row>
    <row r="223" spans="1:5" x14ac:dyDescent="0.3">
      <c r="A223" s="21">
        <v>8106</v>
      </c>
      <c r="B223" s="22" t="s">
        <v>235</v>
      </c>
      <c r="C223" s="26">
        <v>246333.07</v>
      </c>
      <c r="D223" s="26">
        <v>282362.82</v>
      </c>
      <c r="E223" s="26">
        <v>252741.08</v>
      </c>
    </row>
    <row r="224" spans="1:5" ht="28.8" x14ac:dyDescent="0.3">
      <c r="A224" s="21">
        <v>8108</v>
      </c>
      <c r="B224" s="22" t="s">
        <v>236</v>
      </c>
      <c r="C224" s="26">
        <v>71892.5</v>
      </c>
      <c r="D224" s="26">
        <v>71892.5</v>
      </c>
      <c r="E224" s="26">
        <v>71892.5</v>
      </c>
    </row>
    <row r="225" spans="1:5" s="24" customFormat="1" x14ac:dyDescent="0.3">
      <c r="A225" s="21">
        <v>8109</v>
      </c>
      <c r="B225" s="22" t="s">
        <v>237</v>
      </c>
      <c r="C225" s="26">
        <v>2909334.65</v>
      </c>
      <c r="D225" s="26">
        <v>5241668.5999999996</v>
      </c>
      <c r="E225" s="26">
        <v>2407458.63</v>
      </c>
    </row>
    <row r="226" spans="1:5" ht="28.8" x14ac:dyDescent="0.3">
      <c r="A226" s="21">
        <v>8110</v>
      </c>
      <c r="B226" s="22" t="s">
        <v>238</v>
      </c>
      <c r="C226" s="26">
        <v>852630.9</v>
      </c>
      <c r="D226" s="26">
        <v>775859.06</v>
      </c>
      <c r="E226" s="26">
        <v>887709.5</v>
      </c>
    </row>
    <row r="227" spans="1:5" x14ac:dyDescent="0.3">
      <c r="A227" s="21">
        <v>8111</v>
      </c>
      <c r="B227" s="22" t="s">
        <v>181</v>
      </c>
      <c r="C227" s="26">
        <v>88712</v>
      </c>
      <c r="D227" s="26">
        <v>100849</v>
      </c>
      <c r="E227" s="26">
        <v>92092</v>
      </c>
    </row>
    <row r="228" spans="1:5" s="24" customFormat="1" x14ac:dyDescent="0.3">
      <c r="A228" s="19">
        <v>8200</v>
      </c>
      <c r="B228" s="20" t="s">
        <v>182</v>
      </c>
      <c r="C228" s="17">
        <f t="shared" ref="C228:E228" si="46">SUM(C229:C230)</f>
        <v>12013576.23</v>
      </c>
      <c r="D228" s="17">
        <f t="shared" si="46"/>
        <v>12013576.23</v>
      </c>
      <c r="E228" s="17">
        <f t="shared" si="46"/>
        <v>12013576.23</v>
      </c>
    </row>
    <row r="229" spans="1:5" x14ac:dyDescent="0.3">
      <c r="A229" s="21">
        <v>8201</v>
      </c>
      <c r="B229" s="22" t="s">
        <v>183</v>
      </c>
      <c r="C229" s="26">
        <v>8265606.8300000001</v>
      </c>
      <c r="D229" s="26">
        <v>8265606.8300000001</v>
      </c>
      <c r="E229" s="26">
        <v>8265606.8300000001</v>
      </c>
    </row>
    <row r="230" spans="1:5" ht="28.8" x14ac:dyDescent="0.3">
      <c r="A230" s="21">
        <v>8202</v>
      </c>
      <c r="B230" s="22" t="s">
        <v>184</v>
      </c>
      <c r="C230" s="26">
        <v>3747969.4</v>
      </c>
      <c r="D230" s="26">
        <v>3747969.4</v>
      </c>
      <c r="E230" s="26">
        <v>3747969.4</v>
      </c>
    </row>
    <row r="231" spans="1:5" ht="28.8" x14ac:dyDescent="0.3">
      <c r="A231" s="19">
        <v>8300</v>
      </c>
      <c r="B231" s="20" t="s">
        <v>185</v>
      </c>
      <c r="C231" s="17">
        <f t="shared" ref="C231:D231" si="47">SUM(C232:C259)</f>
        <v>7309199.5700000003</v>
      </c>
      <c r="D231" s="17">
        <f t="shared" si="47"/>
        <v>0</v>
      </c>
      <c r="E231" s="17">
        <f>SUM(E232:E259)</f>
        <v>26400000</v>
      </c>
    </row>
    <row r="232" spans="1:5" ht="14.4" x14ac:dyDescent="0.3">
      <c r="A232" s="21">
        <v>8301</v>
      </c>
      <c r="B232" s="22" t="s">
        <v>186</v>
      </c>
      <c r="C232" s="23">
        <v>0</v>
      </c>
      <c r="D232" s="23">
        <v>0</v>
      </c>
      <c r="E232" s="23">
        <v>0</v>
      </c>
    </row>
    <row r="233" spans="1:5" ht="14.4" x14ac:dyDescent="0.3">
      <c r="A233" s="21">
        <v>8302</v>
      </c>
      <c r="B233" s="22" t="s">
        <v>187</v>
      </c>
      <c r="C233" s="23">
        <v>0</v>
      </c>
      <c r="D233" s="23">
        <v>0</v>
      </c>
      <c r="E233" s="23">
        <v>0</v>
      </c>
    </row>
    <row r="234" spans="1:5" ht="14.4" x14ac:dyDescent="0.3">
      <c r="A234" s="21">
        <v>8303</v>
      </c>
      <c r="B234" s="22" t="s">
        <v>188</v>
      </c>
      <c r="C234" s="23">
        <v>0</v>
      </c>
      <c r="D234" s="23">
        <v>0</v>
      </c>
      <c r="E234" s="23">
        <v>0</v>
      </c>
    </row>
    <row r="235" spans="1:5" x14ac:dyDescent="0.3">
      <c r="A235" s="21">
        <v>8304</v>
      </c>
      <c r="B235" s="22" t="s">
        <v>189</v>
      </c>
      <c r="C235" s="26">
        <v>0</v>
      </c>
      <c r="D235" s="26">
        <v>0</v>
      </c>
      <c r="E235" s="26">
        <v>0</v>
      </c>
    </row>
    <row r="236" spans="1:5" x14ac:dyDescent="0.3">
      <c r="A236" s="21">
        <v>8305</v>
      </c>
      <c r="B236" s="22" t="s">
        <v>190</v>
      </c>
      <c r="C236" s="26">
        <v>0</v>
      </c>
      <c r="D236" s="26">
        <v>0</v>
      </c>
      <c r="E236" s="26">
        <v>0</v>
      </c>
    </row>
    <row r="237" spans="1:5" ht="28.8" x14ac:dyDescent="0.3">
      <c r="A237" s="21">
        <v>8306</v>
      </c>
      <c r="B237" s="22" t="s">
        <v>191</v>
      </c>
      <c r="C237" s="23">
        <v>0</v>
      </c>
      <c r="D237" s="23">
        <v>0</v>
      </c>
      <c r="E237" s="23">
        <v>0</v>
      </c>
    </row>
    <row r="238" spans="1:5" x14ac:dyDescent="0.3">
      <c r="A238" s="21">
        <v>8307</v>
      </c>
      <c r="B238" s="22" t="s">
        <v>239</v>
      </c>
      <c r="C238" s="26">
        <v>7059199.5700000003</v>
      </c>
      <c r="D238" s="26">
        <v>0</v>
      </c>
      <c r="E238" s="26">
        <v>0</v>
      </c>
    </row>
    <row r="239" spans="1:5" ht="14.4" x14ac:dyDescent="0.3">
      <c r="A239" s="21">
        <v>8308</v>
      </c>
      <c r="B239" s="22" t="s">
        <v>192</v>
      </c>
      <c r="C239" s="23">
        <v>0</v>
      </c>
      <c r="D239" s="23">
        <v>0</v>
      </c>
      <c r="E239" s="23">
        <v>0</v>
      </c>
    </row>
    <row r="240" spans="1:5" ht="14.4" x14ac:dyDescent="0.3">
      <c r="A240" s="21">
        <v>8309</v>
      </c>
      <c r="B240" s="22" t="s">
        <v>193</v>
      </c>
      <c r="C240" s="23">
        <v>0</v>
      </c>
      <c r="D240" s="23">
        <v>0</v>
      </c>
      <c r="E240" s="23">
        <v>0</v>
      </c>
    </row>
    <row r="241" spans="1:5" ht="14.4" x14ac:dyDescent="0.3">
      <c r="A241" s="21">
        <v>8310</v>
      </c>
      <c r="B241" s="22" t="s">
        <v>194</v>
      </c>
      <c r="C241" s="23">
        <v>0</v>
      </c>
      <c r="D241" s="23">
        <v>0</v>
      </c>
      <c r="E241" s="23">
        <v>0</v>
      </c>
    </row>
    <row r="242" spans="1:5" ht="14.4" x14ac:dyDescent="0.3">
      <c r="A242" s="21">
        <v>8311</v>
      </c>
      <c r="B242" s="22" t="s">
        <v>195</v>
      </c>
      <c r="C242" s="23">
        <v>0</v>
      </c>
      <c r="D242" s="23">
        <v>0</v>
      </c>
      <c r="E242" s="23">
        <v>0</v>
      </c>
    </row>
    <row r="243" spans="1:5" ht="14.4" x14ac:dyDescent="0.3">
      <c r="A243" s="21">
        <v>8312</v>
      </c>
      <c r="B243" s="22" t="s">
        <v>196</v>
      </c>
      <c r="C243" s="23">
        <v>0</v>
      </c>
      <c r="D243" s="23">
        <v>0</v>
      </c>
      <c r="E243" s="23">
        <v>0</v>
      </c>
    </row>
    <row r="244" spans="1:5" ht="14.4" x14ac:dyDescent="0.3">
      <c r="A244" s="21">
        <v>8313</v>
      </c>
      <c r="B244" s="22" t="s">
        <v>197</v>
      </c>
      <c r="C244" s="23">
        <v>0</v>
      </c>
      <c r="D244" s="23">
        <v>0</v>
      </c>
      <c r="E244" s="23">
        <v>0</v>
      </c>
    </row>
    <row r="245" spans="1:5" ht="14.4" x14ac:dyDescent="0.3">
      <c r="A245" s="21">
        <v>8314</v>
      </c>
      <c r="B245" s="22" t="s">
        <v>198</v>
      </c>
      <c r="C245" s="23">
        <v>0</v>
      </c>
      <c r="D245" s="23">
        <v>0</v>
      </c>
      <c r="E245" s="23">
        <v>0</v>
      </c>
    </row>
    <row r="246" spans="1:5" ht="14.4" x14ac:dyDescent="0.3">
      <c r="A246" s="21">
        <v>8315</v>
      </c>
      <c r="B246" s="22" t="s">
        <v>199</v>
      </c>
      <c r="C246" s="23">
        <v>0</v>
      </c>
      <c r="D246" s="23">
        <v>0</v>
      </c>
      <c r="E246" s="23">
        <v>0</v>
      </c>
    </row>
    <row r="247" spans="1:5" ht="14.4" x14ac:dyDescent="0.3">
      <c r="A247" s="21">
        <v>8316</v>
      </c>
      <c r="B247" s="22" t="s">
        <v>200</v>
      </c>
      <c r="C247" s="23">
        <v>0</v>
      </c>
      <c r="D247" s="23">
        <v>0</v>
      </c>
      <c r="E247" s="23">
        <v>0</v>
      </c>
    </row>
    <row r="248" spans="1:5" ht="14.4" x14ac:dyDescent="0.3">
      <c r="A248" s="21">
        <v>8317</v>
      </c>
      <c r="B248" s="22" t="s">
        <v>201</v>
      </c>
      <c r="C248" s="23">
        <v>0</v>
      </c>
      <c r="D248" s="23">
        <v>0</v>
      </c>
      <c r="E248" s="23">
        <v>0</v>
      </c>
    </row>
    <row r="249" spans="1:5" ht="14.4" x14ac:dyDescent="0.3">
      <c r="A249" s="21">
        <v>8318</v>
      </c>
      <c r="B249" s="22" t="s">
        <v>202</v>
      </c>
      <c r="C249" s="23">
        <v>0</v>
      </c>
      <c r="D249" s="23">
        <v>0</v>
      </c>
      <c r="E249" s="23">
        <v>0</v>
      </c>
    </row>
    <row r="250" spans="1:5" ht="14.4" x14ac:dyDescent="0.3">
      <c r="A250" s="21">
        <v>8319</v>
      </c>
      <c r="B250" s="22" t="s">
        <v>203</v>
      </c>
      <c r="C250" s="23">
        <v>0</v>
      </c>
      <c r="D250" s="23">
        <v>0</v>
      </c>
      <c r="E250" s="23">
        <v>0</v>
      </c>
    </row>
    <row r="251" spans="1:5" ht="28.8" x14ac:dyDescent="0.3">
      <c r="A251" s="21">
        <v>8322</v>
      </c>
      <c r="B251" s="22" t="s">
        <v>204</v>
      </c>
      <c r="C251" s="23">
        <v>0</v>
      </c>
      <c r="D251" s="23">
        <v>0</v>
      </c>
      <c r="E251" s="23">
        <v>0</v>
      </c>
    </row>
    <row r="252" spans="1:5" x14ac:dyDescent="0.3">
      <c r="A252" s="21">
        <v>8330</v>
      </c>
      <c r="B252" s="37" t="s">
        <v>216</v>
      </c>
      <c r="C252" s="26">
        <v>0</v>
      </c>
      <c r="D252" s="26">
        <v>0</v>
      </c>
      <c r="E252" s="26">
        <v>0</v>
      </c>
    </row>
    <row r="253" spans="1:5" x14ac:dyDescent="0.3">
      <c r="A253" s="21"/>
      <c r="B253" s="37"/>
      <c r="C253" s="26"/>
      <c r="D253" s="26"/>
      <c r="E253" s="23">
        <v>26400000</v>
      </c>
    </row>
    <row r="254" spans="1:5" s="24" customFormat="1" ht="14.4" x14ac:dyDescent="0.3">
      <c r="A254" s="21">
        <v>8338</v>
      </c>
      <c r="B254" s="22" t="s">
        <v>205</v>
      </c>
      <c r="C254" s="23">
        <v>0</v>
      </c>
      <c r="D254" s="23">
        <v>0</v>
      </c>
      <c r="E254" s="23">
        <v>0</v>
      </c>
    </row>
    <row r="255" spans="1:5" s="24" customFormat="1" ht="14.4" x14ac:dyDescent="0.3">
      <c r="A255" s="21">
        <v>8349</v>
      </c>
      <c r="B255" s="37" t="s">
        <v>240</v>
      </c>
      <c r="C255" s="23">
        <v>0</v>
      </c>
      <c r="D255" s="23">
        <v>0</v>
      </c>
      <c r="E255" s="23">
        <v>0</v>
      </c>
    </row>
    <row r="256" spans="1:5" x14ac:dyDescent="0.3">
      <c r="A256" s="21">
        <v>8350</v>
      </c>
      <c r="B256" s="22" t="s">
        <v>206</v>
      </c>
      <c r="C256" s="26">
        <v>0</v>
      </c>
      <c r="D256" s="26">
        <v>0</v>
      </c>
      <c r="E256" s="26">
        <v>0</v>
      </c>
    </row>
    <row r="257" spans="1:7" ht="14.4" x14ac:dyDescent="0.3">
      <c r="A257" s="21">
        <v>8353</v>
      </c>
      <c r="B257" s="22" t="s">
        <v>207</v>
      </c>
      <c r="C257" s="23">
        <v>0</v>
      </c>
      <c r="D257" s="23">
        <v>0</v>
      </c>
      <c r="E257" s="23">
        <v>0</v>
      </c>
    </row>
    <row r="258" spans="1:7" ht="14.4" x14ac:dyDescent="0.3">
      <c r="A258" s="21">
        <v>8362</v>
      </c>
      <c r="B258" s="38" t="s">
        <v>241</v>
      </c>
      <c r="C258" s="23">
        <v>0</v>
      </c>
      <c r="D258" s="23">
        <v>0</v>
      </c>
      <c r="E258" s="23">
        <v>0</v>
      </c>
    </row>
    <row r="259" spans="1:7" ht="14.4" x14ac:dyDescent="0.3">
      <c r="A259" s="21">
        <v>8374</v>
      </c>
      <c r="B259" s="38" t="s">
        <v>246</v>
      </c>
      <c r="C259" s="23">
        <v>250000</v>
      </c>
      <c r="D259" s="23">
        <v>0</v>
      </c>
      <c r="E259" s="23">
        <v>0</v>
      </c>
    </row>
    <row r="260" spans="1:7" x14ac:dyDescent="0.3">
      <c r="A260" s="15">
        <v>9000</v>
      </c>
      <c r="B260" s="16" t="s">
        <v>257</v>
      </c>
      <c r="C260" s="17">
        <f t="shared" ref="C260:E260" si="48">C261+C267</f>
        <v>0</v>
      </c>
      <c r="D260" s="18">
        <f t="shared" si="48"/>
        <v>0</v>
      </c>
      <c r="E260" s="18">
        <f t="shared" si="48"/>
        <v>0</v>
      </c>
    </row>
    <row r="261" spans="1:7" s="24" customFormat="1" x14ac:dyDescent="0.3">
      <c r="A261" s="19">
        <v>9300</v>
      </c>
      <c r="B261" s="20" t="s">
        <v>208</v>
      </c>
      <c r="C261" s="17">
        <f t="shared" ref="C261:E261" si="49">C262+C266</f>
        <v>0</v>
      </c>
      <c r="D261" s="17">
        <f t="shared" si="49"/>
        <v>0</v>
      </c>
      <c r="E261" s="17">
        <f t="shared" si="49"/>
        <v>0</v>
      </c>
    </row>
    <row r="262" spans="1:7" ht="28.8" x14ac:dyDescent="0.3">
      <c r="A262" s="21">
        <v>9301</v>
      </c>
      <c r="B262" s="22" t="s">
        <v>209</v>
      </c>
      <c r="C262" s="23">
        <f t="shared" ref="C262:E262" si="50">SUM(C263:C265)</f>
        <v>0</v>
      </c>
      <c r="D262" s="23">
        <f t="shared" si="50"/>
        <v>0</v>
      </c>
      <c r="E262" s="23">
        <f t="shared" si="50"/>
        <v>0</v>
      </c>
    </row>
    <row r="263" spans="1:7" s="24" customFormat="1" ht="14.4" x14ac:dyDescent="0.3">
      <c r="A263" s="21" t="s">
        <v>219</v>
      </c>
      <c r="B263" s="22" t="s">
        <v>210</v>
      </c>
      <c r="C263" s="23">
        <v>0</v>
      </c>
      <c r="D263" s="23">
        <v>0</v>
      </c>
      <c r="E263" s="23">
        <v>0</v>
      </c>
    </row>
    <row r="264" spans="1:7" ht="14.4" x14ac:dyDescent="0.3">
      <c r="A264" s="21" t="s">
        <v>219</v>
      </c>
      <c r="B264" s="22" t="s">
        <v>211</v>
      </c>
      <c r="C264" s="23">
        <v>0</v>
      </c>
      <c r="D264" s="23">
        <v>0</v>
      </c>
      <c r="E264" s="23">
        <v>0</v>
      </c>
    </row>
    <row r="265" spans="1:7" ht="14.4" x14ac:dyDescent="0.3">
      <c r="A265" s="21" t="s">
        <v>219</v>
      </c>
      <c r="B265" s="22" t="s">
        <v>212</v>
      </c>
      <c r="C265" s="23">
        <v>0</v>
      </c>
      <c r="D265" s="23">
        <v>0</v>
      </c>
      <c r="E265" s="23">
        <v>0</v>
      </c>
    </row>
    <row r="266" spans="1:7" ht="14.4" x14ac:dyDescent="0.3">
      <c r="A266" s="21">
        <v>9302</v>
      </c>
      <c r="B266" s="22" t="s">
        <v>213</v>
      </c>
      <c r="C266" s="23">
        <v>0</v>
      </c>
      <c r="D266" s="23">
        <v>0</v>
      </c>
      <c r="E266" s="23">
        <v>0</v>
      </c>
    </row>
    <row r="267" spans="1:7" x14ac:dyDescent="0.3">
      <c r="A267" s="15">
        <v>9400</v>
      </c>
      <c r="B267" s="16" t="s">
        <v>214</v>
      </c>
      <c r="C267" s="26">
        <f t="shared" ref="C267:E267" si="51">C268</f>
        <v>0</v>
      </c>
      <c r="D267" s="26">
        <f t="shared" si="51"/>
        <v>0</v>
      </c>
      <c r="E267" s="26">
        <f t="shared" si="51"/>
        <v>0</v>
      </c>
    </row>
    <row r="268" spans="1:7" ht="14.4" x14ac:dyDescent="0.3">
      <c r="A268" s="21">
        <v>9401</v>
      </c>
      <c r="B268" s="22" t="s">
        <v>215</v>
      </c>
      <c r="C268" s="23">
        <v>0</v>
      </c>
      <c r="D268" s="23">
        <v>0</v>
      </c>
      <c r="E268" s="23">
        <v>0</v>
      </c>
    </row>
    <row r="269" spans="1:7" ht="14.4" x14ac:dyDescent="0.3">
      <c r="A269" s="39">
        <v>0</v>
      </c>
      <c r="B269" s="16" t="s">
        <v>217</v>
      </c>
      <c r="C269" s="40">
        <f>C270</f>
        <v>0</v>
      </c>
      <c r="D269" s="40">
        <f>D270</f>
        <v>0</v>
      </c>
      <c r="E269" s="40">
        <f>E270</f>
        <v>0</v>
      </c>
    </row>
    <row r="270" spans="1:7" ht="14.4" x14ac:dyDescent="0.3">
      <c r="A270" s="41">
        <v>1</v>
      </c>
      <c r="B270" s="42" t="s">
        <v>218</v>
      </c>
      <c r="C270" s="40">
        <v>0</v>
      </c>
      <c r="D270" s="40">
        <v>0</v>
      </c>
      <c r="E270" s="40">
        <v>0</v>
      </c>
    </row>
    <row r="271" spans="1:7" ht="16.2" thickBot="1" x14ac:dyDescent="0.35">
      <c r="A271" s="43"/>
      <c r="B271" s="44" t="s">
        <v>258</v>
      </c>
      <c r="C271" s="45">
        <f>+C7+C43+C50+C158+C181+C205+C216+C260+C269</f>
        <v>51262750.57</v>
      </c>
      <c r="D271" s="46">
        <f>+D7+D43+D50+D158+D181+D205+D216+D260+D269</f>
        <v>47997034.419999994</v>
      </c>
      <c r="E271" s="46">
        <f>+E7+E43+E50+E158+E181+E205+E216+E260+E269</f>
        <v>74116172.569999993</v>
      </c>
      <c r="G271" s="47"/>
    </row>
    <row r="272" spans="1:7" ht="14.4" x14ac:dyDescent="0.3">
      <c r="A272" s="48"/>
      <c r="B272" s="48"/>
    </row>
    <row r="273" spans="1:2" ht="14.4" x14ac:dyDescent="0.3">
      <c r="A273" s="48"/>
      <c r="B273" s="48"/>
    </row>
    <row r="274" spans="1:2" ht="14.4" x14ac:dyDescent="0.3">
      <c r="A274" s="48"/>
      <c r="B274" s="48"/>
    </row>
    <row r="275" spans="1:2" ht="14.4" x14ac:dyDescent="0.3">
      <c r="A275" s="48"/>
      <c r="B275" s="48"/>
    </row>
    <row r="276" spans="1:2" ht="14.4" x14ac:dyDescent="0.3">
      <c r="A276" s="48"/>
      <c r="B276" s="48"/>
    </row>
    <row r="277" spans="1:2" ht="14.4" x14ac:dyDescent="0.3">
      <c r="A277" s="48"/>
      <c r="B277" s="48"/>
    </row>
    <row r="278" spans="1:2" ht="14.4" x14ac:dyDescent="0.3">
      <c r="A278" s="48"/>
      <c r="B278" s="48"/>
    </row>
    <row r="279" spans="1:2" ht="14.4" x14ac:dyDescent="0.3">
      <c r="A279" s="48"/>
      <c r="B279" s="48"/>
    </row>
    <row r="280" spans="1:2" ht="14.4" x14ac:dyDescent="0.3">
      <c r="A280" s="48"/>
      <c r="B280" s="48"/>
    </row>
    <row r="281" spans="1:2" ht="14.4" x14ac:dyDescent="0.3">
      <c r="A281" s="48"/>
      <c r="B281" s="48"/>
    </row>
    <row r="282" spans="1:2" ht="14.4" x14ac:dyDescent="0.3">
      <c r="A282" s="48"/>
      <c r="B282" s="48"/>
    </row>
  </sheetData>
  <mergeCells count="9">
    <mergeCell ref="A1:E1"/>
    <mergeCell ref="A2:E2"/>
    <mergeCell ref="A3:E3"/>
    <mergeCell ref="A89:A90"/>
    <mergeCell ref="A5:A6"/>
    <mergeCell ref="B5:B6"/>
    <mergeCell ref="C5:C6"/>
    <mergeCell ref="D5:D6"/>
    <mergeCell ref="E5:E6"/>
  </mergeCells>
  <pageMargins left="0.51181102362204722" right="0.51181102362204722" top="0.35433070866141736" bottom="0.55118110236220474" header="0.31496062992125984" footer="0.31496062992125984"/>
  <pageSetup scale="75" orientation="portrait" r:id="rId1"/>
  <headerFoot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Luffi</cp:lastModifiedBy>
  <cp:lastPrinted>2018-09-06T00:03:27Z</cp:lastPrinted>
  <dcterms:created xsi:type="dcterms:W3CDTF">2016-06-07T19:37:45Z</dcterms:created>
  <dcterms:modified xsi:type="dcterms:W3CDTF">2018-11-15T18:00:27Z</dcterms:modified>
</cp:coreProperties>
</file>