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92.168.1.250\homes\F\HUGO\2025 ESTADOS FINANCIEROS\3ER TRIM 2025\OBJETIVOS Y METAS 3ER TRIM 2025 RECIBIDOS\"/>
    </mc:Choice>
  </mc:AlternateContent>
  <bookViews>
    <workbookView xWindow="0" yWindow="0" windowWidth="20490" windowHeight="6540" firstSheet="60" activeTab="64"/>
  </bookViews>
  <sheets>
    <sheet name="111 01 01 001 01" sheetId="140" r:id="rId1"/>
    <sheet name="138 02 01 004 02" sheetId="141" r:id="rId2"/>
    <sheet name="133 02 01 04 01" sheetId="142" r:id="rId3"/>
    <sheet name="131 03 01 001 02" sheetId="143" r:id="rId4"/>
    <sheet name="131 03 02 001 02" sheetId="144" r:id="rId5"/>
    <sheet name="132 03 07 038 01" sheetId="145" r:id="rId6"/>
    <sheet name="183 03 03 001 03" sheetId="146" r:id="rId7"/>
    <sheet name="184 03 06 038 03" sheetId="147" r:id="rId8"/>
    <sheet name="132 04 01 001 05" sheetId="148" r:id="rId9"/>
    <sheet name="135 03 04 020 04" sheetId="214" r:id="rId10"/>
    <sheet name="132 04 02 001 04" sheetId="149" r:id="rId11"/>
    <sheet name="132 04 02 038 05" sheetId="150" r:id="rId12"/>
    <sheet name="132 04 02 009 10" sheetId="151" r:id="rId13"/>
    <sheet name="132 04 02 009 12" sheetId="152" r:id="rId14"/>
    <sheet name="132 04 02 009 14" sheetId="153" r:id="rId15"/>
    <sheet name="172 04 02 009 07" sheetId="154" r:id="rId16"/>
    <sheet name="172 04 02 008 08" sheetId="155" r:id="rId17"/>
    <sheet name="172 04 02 008 09" sheetId="156" r:id="rId18"/>
    <sheet name="267 04 02 027 05" sheetId="157" r:id="rId19"/>
    <sheet name="242 04 03 028 01" sheetId="158" r:id="rId20"/>
    <sheet name="242 04 03 028 04" sheetId="159" r:id="rId21"/>
    <sheet name="242 04 03 028 05" sheetId="160" r:id="rId22"/>
    <sheet name="241 04 04 034 01" sheetId="161" r:id="rId23"/>
    <sheet name="171 04 05 026 05" sheetId="162" r:id="rId24"/>
    <sheet name="171 04 06 026 05" sheetId="163" r:id="rId25"/>
    <sheet name="171 04 07 026 05" sheetId="164" r:id="rId26"/>
    <sheet name="171 04 08 026 05" sheetId="165" r:id="rId27"/>
    <sheet name="171 04 09 026 05" sheetId="166" r:id="rId28"/>
    <sheet name="171 04 10 026 05" sheetId="167" r:id="rId29"/>
    <sheet name="171 04 11 026 05" sheetId="168" r:id="rId30"/>
    <sheet name="151 05 01 038 04" sheetId="169" r:id="rId31"/>
    <sheet name="152 05 03 038 06" sheetId="170" r:id="rId32"/>
    <sheet name="152 05 04 038 08" sheetId="171" r:id="rId33"/>
    <sheet name="181 05 05 038 06" sheetId="172" r:id="rId34"/>
    <sheet name="152 05 06 038 09" sheetId="173" r:id="rId35"/>
    <sheet name="134 06 01 016 01" sheetId="174" r:id="rId36"/>
    <sheet name="134 06 04 016 08" sheetId="175" r:id="rId37"/>
    <sheet name="134 06 02 016 05" sheetId="176" r:id="rId38"/>
    <sheet name="134 06 05 016 09" sheetId="177" r:id="rId39"/>
    <sheet name="134 06 10 016 10" sheetId="178" r:id="rId40"/>
    <sheet name="226 07 01 019 01" sheetId="185" r:id="rId41"/>
    <sheet name="226 07 02 019 03" sheetId="186" r:id="rId42"/>
    <sheet name="226 07 03 019 04" sheetId="187" r:id="rId43"/>
    <sheet name="226 07 04 019 09" sheetId="188" r:id="rId44"/>
    <sheet name="226 07 05 019 06" sheetId="189" r:id="rId45"/>
    <sheet name="226 07 07 019 12" sheetId="190" r:id="rId46"/>
    <sheet name="226 07 08 019 07" sheetId="191" r:id="rId47"/>
    <sheet name="226 07 09 019 02" sheetId="192" r:id="rId48"/>
    <sheet name="222 08 01 017 01" sheetId="184" r:id="rId49"/>
    <sheet name="222 08 04 017 06" sheetId="183" r:id="rId50"/>
    <sheet name="222 08 03 017 07" sheetId="193" r:id="rId51"/>
    <sheet name="216 08 05 036 07" sheetId="194" r:id="rId52"/>
    <sheet name="222 08 06 017 10" sheetId="195" r:id="rId53"/>
    <sheet name="271 09 01 027 01" sheetId="196" r:id="rId54"/>
    <sheet name="271 09 01 027 04" sheetId="197" r:id="rId55"/>
    <sheet name="269 09 01 027 03" sheetId="198" r:id="rId56"/>
    <sheet name="231 09 03 027 02" sheetId="199" r:id="rId57"/>
    <sheet name="311 10 01 032 01" sheetId="200" r:id="rId58"/>
    <sheet name="311 10 02 032 07" sheetId="201" r:id="rId59"/>
    <sheet name="311 10 02 032 08" sheetId="202" r:id="rId60"/>
    <sheet name="311 10 02 032 09" sheetId="203" r:id="rId61"/>
    <sheet name="323 10 02 032 02" sheetId="204" r:id="rId62"/>
    <sheet name="393 10 02 032 03" sheetId="205" r:id="rId63"/>
    <sheet name="171 11 01 021 01" sheetId="206" r:id="rId64"/>
    <sheet name="171 11 02 021 04" sheetId="207" r:id="rId65"/>
    <sheet name="171 11 02 021 08" sheetId="208" r:id="rId66"/>
    <sheet name="171 11 03 022 02" sheetId="209" r:id="rId67"/>
    <sheet name="185 12 01 038 10" sheetId="213" r:id="rId68"/>
    <sheet name="185 12 02 038 11" sheetId="210" r:id="rId69"/>
    <sheet name="185 12 03 038 12" sheetId="211" r:id="rId70"/>
    <sheet name="185 12 04 038 13" sheetId="212" r:id="rId71"/>
  </sheets>
  <calcPr calcId="162913"/>
</workbook>
</file>

<file path=xl/calcChain.xml><?xml version="1.0" encoding="utf-8"?>
<calcChain xmlns="http://schemas.openxmlformats.org/spreadsheetml/2006/main">
  <c r="W29" i="170" l="1"/>
  <c r="Q29" i="170"/>
  <c r="P29" i="170"/>
  <c r="O29" i="170"/>
  <c r="N29" i="170"/>
  <c r="M29" i="170"/>
  <c r="L29" i="170"/>
  <c r="K29" i="170"/>
  <c r="S29" i="170" s="1"/>
  <c r="J29" i="170"/>
  <c r="R29" i="170" s="1"/>
  <c r="E29" i="170"/>
  <c r="S28" i="170"/>
  <c r="R28" i="170"/>
  <c r="T28" i="170" s="1"/>
  <c r="I28" i="170"/>
  <c r="H28" i="170"/>
  <c r="G28" i="170"/>
  <c r="F28" i="170"/>
  <c r="V27" i="170"/>
  <c r="S27" i="170"/>
  <c r="T27" i="170" s="1"/>
  <c r="R27" i="170"/>
  <c r="I27" i="170"/>
  <c r="H27" i="170"/>
  <c r="G27" i="170"/>
  <c r="F27" i="170"/>
  <c r="V26" i="170"/>
  <c r="S26" i="170"/>
  <c r="R26" i="170"/>
  <c r="T26" i="170" s="1"/>
  <c r="I26" i="170"/>
  <c r="H26" i="170"/>
  <c r="G26" i="170"/>
  <c r="F26" i="170"/>
  <c r="V25" i="170"/>
  <c r="S25" i="170"/>
  <c r="R25" i="170"/>
  <c r="I25" i="170"/>
  <c r="H25" i="170"/>
  <c r="G25" i="170"/>
  <c r="F25" i="170"/>
  <c r="W25" i="170" s="1"/>
  <c r="V24" i="170"/>
  <c r="S24" i="170"/>
  <c r="R24" i="170"/>
  <c r="I24" i="170"/>
  <c r="H24" i="170"/>
  <c r="G24" i="170"/>
  <c r="F24" i="170"/>
  <c r="V23" i="170"/>
  <c r="S23" i="170"/>
  <c r="R23" i="170"/>
  <c r="I23" i="170"/>
  <c r="H23" i="170"/>
  <c r="G23" i="170"/>
  <c r="F23" i="170"/>
  <c r="V22" i="170"/>
  <c r="S22" i="170"/>
  <c r="T22" i="170" s="1"/>
  <c r="R22" i="170"/>
  <c r="I22" i="170"/>
  <c r="H22" i="170"/>
  <c r="G22" i="170"/>
  <c r="F22" i="170"/>
  <c r="V21" i="170"/>
  <c r="S21" i="170"/>
  <c r="R21" i="170"/>
  <c r="I21" i="170"/>
  <c r="H21" i="170"/>
  <c r="G21" i="170"/>
  <c r="F21" i="170"/>
  <c r="W21" i="170" s="1"/>
  <c r="S20" i="170"/>
  <c r="R20" i="170"/>
  <c r="I20" i="170"/>
  <c r="I29" i="170" s="1"/>
  <c r="H20" i="170"/>
  <c r="G20" i="170"/>
  <c r="W20" i="170" s="1"/>
  <c r="F20" i="170"/>
  <c r="W23" i="170" l="1"/>
  <c r="W27" i="170"/>
  <c r="X27" i="170" s="1"/>
  <c r="W22" i="170"/>
  <c r="X22" i="170" s="1"/>
  <c r="W26" i="170"/>
  <c r="X26" i="170" s="1"/>
  <c r="W24" i="170"/>
  <c r="X24" i="170" s="1"/>
  <c r="W28" i="170"/>
  <c r="X23" i="170"/>
  <c r="T24" i="170"/>
  <c r="V29" i="170"/>
  <c r="X29" i="170" s="1"/>
  <c r="T20" i="170"/>
  <c r="H29" i="170"/>
  <c r="T23" i="170"/>
  <c r="X25" i="170"/>
  <c r="X21" i="170"/>
  <c r="T21" i="170"/>
  <c r="T25" i="170"/>
  <c r="T29" i="170"/>
  <c r="W29" i="214" l="1"/>
  <c r="Q29" i="214"/>
  <c r="P29" i="214"/>
  <c r="O29" i="214"/>
  <c r="V29" i="214" s="1"/>
  <c r="N29" i="214"/>
  <c r="M29" i="214"/>
  <c r="L29" i="214"/>
  <c r="K29" i="214"/>
  <c r="J29" i="214"/>
  <c r="R29" i="214" s="1"/>
  <c r="H29" i="214"/>
  <c r="E29" i="214"/>
  <c r="V28" i="214"/>
  <c r="R28" i="214"/>
  <c r="I28" i="214"/>
  <c r="S28" i="214" s="1"/>
  <c r="T28" i="214" s="1"/>
  <c r="H28" i="214"/>
  <c r="G28" i="214"/>
  <c r="W28" i="214" s="1"/>
  <c r="X28" i="214" s="1"/>
  <c r="F28" i="214"/>
  <c r="V27" i="214"/>
  <c r="S27" i="214"/>
  <c r="T27" i="214" s="1"/>
  <c r="R27" i="214"/>
  <c r="I27" i="214"/>
  <c r="H27" i="214"/>
  <c r="G27" i="214"/>
  <c r="F27" i="214"/>
  <c r="V26" i="214"/>
  <c r="R26" i="214"/>
  <c r="I26" i="214"/>
  <c r="S26" i="214" s="1"/>
  <c r="T26" i="214" s="1"/>
  <c r="H26" i="214"/>
  <c r="G26" i="214"/>
  <c r="W26" i="214" s="1"/>
  <c r="X26" i="214" s="1"/>
  <c r="F26" i="214"/>
  <c r="V25" i="214"/>
  <c r="R25" i="214"/>
  <c r="I25" i="214"/>
  <c r="S25" i="214" s="1"/>
  <c r="T25" i="214" s="1"/>
  <c r="H25" i="214"/>
  <c r="G25" i="214"/>
  <c r="F25" i="214"/>
  <c r="W25" i="214" s="1"/>
  <c r="V24" i="214"/>
  <c r="T24" i="214"/>
  <c r="S24" i="214"/>
  <c r="R24" i="214"/>
  <c r="I24" i="214"/>
  <c r="H24" i="214"/>
  <c r="G24" i="214"/>
  <c r="F24" i="214"/>
  <c r="W24" i="214" s="1"/>
  <c r="X24" i="214" s="1"/>
  <c r="V23" i="214"/>
  <c r="R23" i="214"/>
  <c r="I23" i="214"/>
  <c r="S23" i="214" s="1"/>
  <c r="T23" i="214" s="1"/>
  <c r="H23" i="214"/>
  <c r="G23" i="214"/>
  <c r="W23" i="214" s="1"/>
  <c r="F23" i="214"/>
  <c r="V22" i="214"/>
  <c r="S22" i="214"/>
  <c r="T22" i="214" s="1"/>
  <c r="R22" i="214"/>
  <c r="I22" i="214"/>
  <c r="H22" i="214"/>
  <c r="G22" i="214"/>
  <c r="W22" i="214" s="1"/>
  <c r="X22" i="214" s="1"/>
  <c r="F22" i="214"/>
  <c r="V21" i="214"/>
  <c r="T21" i="214"/>
  <c r="S21" i="214"/>
  <c r="R21" i="214"/>
  <c r="I21" i="214"/>
  <c r="H21" i="214"/>
  <c r="G21" i="214"/>
  <c r="F21" i="214"/>
  <c r="W21" i="214" s="1"/>
  <c r="V20" i="214"/>
  <c r="R20" i="214"/>
  <c r="I20" i="214"/>
  <c r="S20" i="214" s="1"/>
  <c r="T20" i="214" s="1"/>
  <c r="H20" i="214"/>
  <c r="G20" i="214"/>
  <c r="F20" i="214"/>
  <c r="W20" i="214" s="1"/>
  <c r="X20" i="214" s="1"/>
  <c r="V19" i="214"/>
  <c r="T19" i="214"/>
  <c r="S19" i="214"/>
  <c r="R19" i="214"/>
  <c r="I19" i="214"/>
  <c r="I29" i="214" s="1"/>
  <c r="S29" i="214" s="1"/>
  <c r="T29" i="214" s="1"/>
  <c r="H19" i="214"/>
  <c r="G19" i="214"/>
  <c r="F19" i="214"/>
  <c r="W19" i="214" s="1"/>
  <c r="X19" i="214" s="1"/>
  <c r="W27" i="214" l="1"/>
  <c r="X27" i="214" s="1"/>
  <c r="X29" i="214"/>
  <c r="N29" i="169" l="1"/>
  <c r="O29" i="169"/>
  <c r="V28" i="169"/>
  <c r="V18" i="183"/>
  <c r="V19" i="183"/>
  <c r="V20" i="183"/>
  <c r="V21" i="183"/>
  <c r="V22" i="183"/>
  <c r="V23" i="183"/>
  <c r="V25" i="183"/>
  <c r="V17" i="183"/>
  <c r="W25" i="145"/>
  <c r="X25" i="145" s="1"/>
  <c r="V20" i="145"/>
  <c r="V21" i="145"/>
  <c r="V22" i="145"/>
  <c r="V23" i="145"/>
  <c r="V24" i="145"/>
  <c r="V25" i="145"/>
  <c r="V19" i="145"/>
  <c r="W33" i="210"/>
  <c r="X33" i="210" s="1"/>
  <c r="Q33" i="210"/>
  <c r="P33" i="210"/>
  <c r="O33" i="210"/>
  <c r="V33" i="210" s="1"/>
  <c r="N33" i="210"/>
  <c r="M33" i="210"/>
  <c r="L33" i="210"/>
  <c r="K33" i="210"/>
  <c r="J33" i="210"/>
  <c r="E33" i="210"/>
  <c r="V29" i="210"/>
  <c r="S29" i="210"/>
  <c r="T29" i="210" s="1"/>
  <c r="R29" i="210"/>
  <c r="I29" i="210"/>
  <c r="H29" i="210"/>
  <c r="G29" i="210"/>
  <c r="F29" i="210"/>
  <c r="V28" i="210"/>
  <c r="S28" i="210"/>
  <c r="T28" i="210" s="1"/>
  <c r="R28" i="210"/>
  <c r="I28" i="210"/>
  <c r="H28" i="210"/>
  <c r="G28" i="210"/>
  <c r="F28" i="210"/>
  <c r="V27" i="210"/>
  <c r="S27" i="210"/>
  <c r="T27" i="210" s="1"/>
  <c r="R27" i="210"/>
  <c r="I27" i="210"/>
  <c r="H27" i="210"/>
  <c r="G27" i="210"/>
  <c r="W27" i="210" s="1"/>
  <c r="X27" i="210" s="1"/>
  <c r="F27" i="210"/>
  <c r="V26" i="210"/>
  <c r="S26" i="210"/>
  <c r="T26" i="210" s="1"/>
  <c r="R26" i="210"/>
  <c r="I26" i="210"/>
  <c r="H26" i="210"/>
  <c r="G26" i="210"/>
  <c r="F26" i="210"/>
  <c r="V25" i="210"/>
  <c r="S25" i="210"/>
  <c r="T25" i="210" s="1"/>
  <c r="R25" i="210"/>
  <c r="I25" i="210"/>
  <c r="H25" i="210"/>
  <c r="G25" i="210"/>
  <c r="F25" i="210"/>
  <c r="V24" i="210"/>
  <c r="S24" i="210"/>
  <c r="T24" i="210" s="1"/>
  <c r="R24" i="210"/>
  <c r="I24" i="210"/>
  <c r="H24" i="210"/>
  <c r="G24" i="210"/>
  <c r="F24" i="210"/>
  <c r="V23" i="210"/>
  <c r="T23" i="210"/>
  <c r="S23" i="210"/>
  <c r="R23" i="210"/>
  <c r="I23" i="210"/>
  <c r="H23" i="210"/>
  <c r="G23" i="210"/>
  <c r="F23" i="210"/>
  <c r="V22" i="210"/>
  <c r="S22" i="210"/>
  <c r="T22" i="210" s="1"/>
  <c r="R22" i="210"/>
  <c r="I22" i="210"/>
  <c r="H22" i="210"/>
  <c r="G22" i="210"/>
  <c r="F22" i="210"/>
  <c r="W22" i="210" s="1"/>
  <c r="X22" i="210" s="1"/>
  <c r="V21" i="210"/>
  <c r="T21" i="210"/>
  <c r="S21" i="210"/>
  <c r="R21" i="210"/>
  <c r="I21" i="210"/>
  <c r="H21" i="210"/>
  <c r="H33" i="210" s="1"/>
  <c r="G21" i="210"/>
  <c r="W21" i="210" s="1"/>
  <c r="X21" i="210" s="1"/>
  <c r="F21" i="210"/>
  <c r="V20" i="210"/>
  <c r="S20" i="210"/>
  <c r="S33" i="210" s="1"/>
  <c r="R20" i="210"/>
  <c r="R33" i="210" s="1"/>
  <c r="I20" i="210"/>
  <c r="I33" i="210" s="1"/>
  <c r="H20" i="210"/>
  <c r="G20" i="210"/>
  <c r="F20" i="210"/>
  <c r="W28" i="211"/>
  <c r="Q28" i="211"/>
  <c r="P28" i="211"/>
  <c r="O28" i="211"/>
  <c r="V28" i="211" s="1"/>
  <c r="N28" i="211"/>
  <c r="M28" i="211"/>
  <c r="L28" i="211"/>
  <c r="K28" i="211"/>
  <c r="S28" i="211" s="1"/>
  <c r="T28" i="211" s="1"/>
  <c r="J28" i="211"/>
  <c r="R28" i="211" s="1"/>
  <c r="H28" i="211"/>
  <c r="E28" i="211"/>
  <c r="I27" i="211"/>
  <c r="H27" i="211"/>
  <c r="V26" i="211"/>
  <c r="S26" i="211"/>
  <c r="T26" i="211" s="1"/>
  <c r="R26" i="211"/>
  <c r="I26" i="211"/>
  <c r="H26" i="211"/>
  <c r="G26" i="211"/>
  <c r="W26" i="211" s="1"/>
  <c r="X26" i="211" s="1"/>
  <c r="F26" i="211"/>
  <c r="V25" i="211"/>
  <c r="S25" i="211"/>
  <c r="T25" i="211" s="1"/>
  <c r="R25" i="211"/>
  <c r="I25" i="211"/>
  <c r="H25" i="211"/>
  <c r="G25" i="211"/>
  <c r="F25" i="211"/>
  <c r="V24" i="211"/>
  <c r="S24" i="211"/>
  <c r="T24" i="211" s="1"/>
  <c r="R24" i="211"/>
  <c r="I24" i="211"/>
  <c r="H24" i="211"/>
  <c r="G24" i="211"/>
  <c r="W24" i="211" s="1"/>
  <c r="X24" i="211" s="1"/>
  <c r="F24" i="211"/>
  <c r="V23" i="211"/>
  <c r="S23" i="211"/>
  <c r="T23" i="211" s="1"/>
  <c r="R23" i="211"/>
  <c r="I23" i="211"/>
  <c r="H23" i="211"/>
  <c r="G23" i="211"/>
  <c r="F23" i="211"/>
  <c r="V22" i="211"/>
  <c r="S22" i="211"/>
  <c r="T22" i="211" s="1"/>
  <c r="R22" i="211"/>
  <c r="I22" i="211"/>
  <c r="H22" i="211"/>
  <c r="G22" i="211"/>
  <c r="W22" i="211" s="1"/>
  <c r="X22" i="211" s="1"/>
  <c r="F22" i="211"/>
  <c r="V21" i="211"/>
  <c r="S21" i="211"/>
  <c r="T21" i="211" s="1"/>
  <c r="R21" i="211"/>
  <c r="I21" i="211"/>
  <c r="H21" i="211"/>
  <c r="G21" i="211"/>
  <c r="F21" i="211"/>
  <c r="V20" i="211"/>
  <c r="S20" i="211"/>
  <c r="T20" i="211" s="1"/>
  <c r="R20" i="211"/>
  <c r="I20" i="211"/>
  <c r="I28" i="211" s="1"/>
  <c r="H20" i="211"/>
  <c r="G20" i="211"/>
  <c r="W20" i="211" s="1"/>
  <c r="X20" i="211" s="1"/>
  <c r="F20" i="211"/>
  <c r="W28" i="212"/>
  <c r="X28" i="212" s="1"/>
  <c r="V28" i="212"/>
  <c r="Q28" i="212"/>
  <c r="P28" i="212"/>
  <c r="O28" i="212"/>
  <c r="N28" i="212"/>
  <c r="M28" i="212"/>
  <c r="L28" i="212"/>
  <c r="K28" i="212"/>
  <c r="S28" i="212" s="1"/>
  <c r="J28" i="212"/>
  <c r="R28" i="212" s="1"/>
  <c r="I28" i="212"/>
  <c r="E28" i="212"/>
  <c r="V22" i="212"/>
  <c r="S22" i="212"/>
  <c r="R22" i="212"/>
  <c r="T22" i="212" s="1"/>
  <c r="I22" i="212"/>
  <c r="H22" i="212"/>
  <c r="G22" i="212"/>
  <c r="F22" i="212"/>
  <c r="V21" i="212"/>
  <c r="I21" i="212"/>
  <c r="S21" i="212" s="1"/>
  <c r="H21" i="212"/>
  <c r="R21" i="212" s="1"/>
  <c r="G21" i="212"/>
  <c r="W21" i="212" s="1"/>
  <c r="X21" i="212" s="1"/>
  <c r="F21" i="212"/>
  <c r="V20" i="212"/>
  <c r="S20" i="212"/>
  <c r="R20" i="212"/>
  <c r="T20" i="212" s="1"/>
  <c r="I20" i="212"/>
  <c r="H20" i="212"/>
  <c r="H28" i="212" s="1"/>
  <c r="G20" i="212"/>
  <c r="F20" i="212"/>
  <c r="W20" i="212" s="1"/>
  <c r="X20" i="212" s="1"/>
  <c r="W28" i="213"/>
  <c r="Q28" i="213"/>
  <c r="P28" i="213"/>
  <c r="O28" i="213"/>
  <c r="V28" i="213" s="1"/>
  <c r="N28" i="213"/>
  <c r="M28" i="213"/>
  <c r="L28" i="213"/>
  <c r="K28" i="213"/>
  <c r="S28" i="213" s="1"/>
  <c r="T28" i="213" s="1"/>
  <c r="J28" i="213"/>
  <c r="R28" i="213" s="1"/>
  <c r="H28" i="213"/>
  <c r="E28" i="213"/>
  <c r="V25" i="213"/>
  <c r="S25" i="213"/>
  <c r="R25" i="213"/>
  <c r="T25" i="213" s="1"/>
  <c r="I25" i="213"/>
  <c r="H25" i="213"/>
  <c r="G25" i="213"/>
  <c r="F25" i="213"/>
  <c r="V24" i="213"/>
  <c r="S24" i="213"/>
  <c r="T24" i="213" s="1"/>
  <c r="R24" i="213"/>
  <c r="I24" i="213"/>
  <c r="H24" i="213"/>
  <c r="G24" i="213"/>
  <c r="F24" i="213"/>
  <c r="V23" i="213"/>
  <c r="S23" i="213"/>
  <c r="R23" i="213"/>
  <c r="T23" i="213" s="1"/>
  <c r="I23" i="213"/>
  <c r="H23" i="213"/>
  <c r="G23" i="213"/>
  <c r="F23" i="213"/>
  <c r="W23" i="213" s="1"/>
  <c r="X23" i="213" s="1"/>
  <c r="V22" i="213"/>
  <c r="S22" i="213"/>
  <c r="T22" i="213" s="1"/>
  <c r="R22" i="213"/>
  <c r="I22" i="213"/>
  <c r="H22" i="213"/>
  <c r="G22" i="213"/>
  <c r="F22" i="213"/>
  <c r="V21" i="213"/>
  <c r="S21" i="213"/>
  <c r="R21" i="213"/>
  <c r="T21" i="213" s="1"/>
  <c r="I21" i="213"/>
  <c r="H21" i="213"/>
  <c r="G21" i="213"/>
  <c r="F21" i="213"/>
  <c r="W21" i="213" s="1"/>
  <c r="X21" i="213" s="1"/>
  <c r="V20" i="213"/>
  <c r="S20" i="213"/>
  <c r="T20" i="213" s="1"/>
  <c r="R20" i="213"/>
  <c r="I20" i="213"/>
  <c r="I28" i="213" s="1"/>
  <c r="H20" i="213"/>
  <c r="G20" i="213"/>
  <c r="F20" i="213"/>
  <c r="W22" i="212" l="1"/>
  <c r="X22" i="212" s="1"/>
  <c r="W21" i="211"/>
  <c r="X21" i="211" s="1"/>
  <c r="W25" i="211"/>
  <c r="X25" i="211" s="1"/>
  <c r="W23" i="211"/>
  <c r="X23" i="211" s="1"/>
  <c r="W20" i="210"/>
  <c r="X20" i="210" s="1"/>
  <c r="W26" i="210"/>
  <c r="X26" i="210" s="1"/>
  <c r="W25" i="210"/>
  <c r="X25" i="210" s="1"/>
  <c r="W29" i="210"/>
  <c r="X29" i="210" s="1"/>
  <c r="W23" i="210"/>
  <c r="W24" i="210"/>
  <c r="X24" i="210" s="1"/>
  <c r="W28" i="210"/>
  <c r="X28" i="210" s="1"/>
  <c r="W22" i="213"/>
  <c r="X22" i="213" s="1"/>
  <c r="W25" i="213"/>
  <c r="X25" i="213" s="1"/>
  <c r="W20" i="213"/>
  <c r="X20" i="213" s="1"/>
  <c r="W24" i="213"/>
  <c r="X24" i="213" s="1"/>
  <c r="X28" i="213"/>
  <c r="X28" i="211"/>
  <c r="T21" i="212"/>
  <c r="T28" i="212"/>
  <c r="T20" i="210"/>
  <c r="T33" i="210" s="1"/>
  <c r="W28" i="207" l="1"/>
  <c r="V28" i="207"/>
  <c r="Q28" i="207"/>
  <c r="P28" i="207"/>
  <c r="O28" i="207"/>
  <c r="N28" i="207"/>
  <c r="M28" i="207"/>
  <c r="L28" i="207"/>
  <c r="K28" i="207"/>
  <c r="S28" i="207" s="1"/>
  <c r="J28" i="207"/>
  <c r="R28" i="207" s="1"/>
  <c r="I28" i="207"/>
  <c r="E28" i="207"/>
  <c r="V27" i="207"/>
  <c r="S27" i="207"/>
  <c r="R27" i="207"/>
  <c r="T27" i="207" s="1"/>
  <c r="I27" i="207"/>
  <c r="H27" i="207"/>
  <c r="G27" i="207"/>
  <c r="F27" i="207"/>
  <c r="V26" i="207"/>
  <c r="S26" i="207"/>
  <c r="I26" i="207"/>
  <c r="H26" i="207"/>
  <c r="G26" i="207"/>
  <c r="F26" i="207"/>
  <c r="V25" i="207"/>
  <c r="T25" i="207"/>
  <c r="S25" i="207"/>
  <c r="R25" i="207"/>
  <c r="I25" i="207"/>
  <c r="H25" i="207"/>
  <c r="G25" i="207"/>
  <c r="F25" i="207"/>
  <c r="V24" i="207"/>
  <c r="S24" i="207"/>
  <c r="R24" i="207"/>
  <c r="T24" i="207" s="1"/>
  <c r="I24" i="207"/>
  <c r="H24" i="207"/>
  <c r="G24" i="207"/>
  <c r="F24" i="207"/>
  <c r="W24" i="207" s="1"/>
  <c r="X24" i="207" s="1"/>
  <c r="V23" i="207"/>
  <c r="T23" i="207"/>
  <c r="S23" i="207"/>
  <c r="R23" i="207"/>
  <c r="I23" i="207"/>
  <c r="H23" i="207"/>
  <c r="G23" i="207"/>
  <c r="F23" i="207"/>
  <c r="W23" i="207" s="1"/>
  <c r="X23" i="207" s="1"/>
  <c r="V22" i="207"/>
  <c r="S22" i="207"/>
  <c r="R22" i="207"/>
  <c r="T22" i="207" s="1"/>
  <c r="I22" i="207"/>
  <c r="H22" i="207"/>
  <c r="G22" i="207"/>
  <c r="F22" i="207"/>
  <c r="W22" i="207" s="1"/>
  <c r="X22" i="207" s="1"/>
  <c r="V21" i="207"/>
  <c r="T21" i="207"/>
  <c r="S21" i="207"/>
  <c r="R21" i="207"/>
  <c r="I21" i="207"/>
  <c r="H21" i="207"/>
  <c r="G21" i="207"/>
  <c r="F21" i="207"/>
  <c r="W21" i="207" s="1"/>
  <c r="X21" i="207" s="1"/>
  <c r="V20" i="207"/>
  <c r="S20" i="207"/>
  <c r="R20" i="207"/>
  <c r="T20" i="207" s="1"/>
  <c r="I20" i="207"/>
  <c r="H20" i="207"/>
  <c r="G20" i="207"/>
  <c r="F20" i="207"/>
  <c r="W20" i="207" s="1"/>
  <c r="X20" i="207" s="1"/>
  <c r="W24" i="208"/>
  <c r="X24" i="208" s="1"/>
  <c r="Q24" i="208"/>
  <c r="P24" i="208"/>
  <c r="O24" i="208"/>
  <c r="V24" i="208" s="1"/>
  <c r="N24" i="208"/>
  <c r="M24" i="208"/>
  <c r="L24" i="208"/>
  <c r="K24" i="208"/>
  <c r="S24" i="208" s="1"/>
  <c r="J24" i="208"/>
  <c r="R24" i="208" s="1"/>
  <c r="E24" i="208"/>
  <c r="S23" i="208"/>
  <c r="R23" i="208"/>
  <c r="T23" i="208" s="1"/>
  <c r="I23" i="208"/>
  <c r="H23" i="208"/>
  <c r="V22" i="208"/>
  <c r="S22" i="208"/>
  <c r="R22" i="208"/>
  <c r="T22" i="208" s="1"/>
  <c r="I22" i="208"/>
  <c r="H22" i="208"/>
  <c r="G22" i="208"/>
  <c r="F22" i="208"/>
  <c r="W22" i="208" s="1"/>
  <c r="X22" i="208" s="1"/>
  <c r="V21" i="208"/>
  <c r="T21" i="208"/>
  <c r="S21" i="208"/>
  <c r="R21" i="208"/>
  <c r="I21" i="208"/>
  <c r="H21" i="208"/>
  <c r="H24" i="208" s="1"/>
  <c r="G21" i="208"/>
  <c r="F21" i="208"/>
  <c r="W21" i="208" s="1"/>
  <c r="X21" i="208" s="1"/>
  <c r="V20" i="208"/>
  <c r="S20" i="208"/>
  <c r="R20" i="208"/>
  <c r="T20" i="208" s="1"/>
  <c r="I20" i="208"/>
  <c r="I24" i="208" s="1"/>
  <c r="H20" i="208"/>
  <c r="G20" i="208"/>
  <c r="F20" i="208"/>
  <c r="W20" i="208" s="1"/>
  <c r="X20" i="208" s="1"/>
  <c r="W25" i="209"/>
  <c r="X25" i="209" s="1"/>
  <c r="Q25" i="209"/>
  <c r="P25" i="209"/>
  <c r="O25" i="209"/>
  <c r="V25" i="209" s="1"/>
  <c r="N25" i="209"/>
  <c r="M25" i="209"/>
  <c r="L25" i="209"/>
  <c r="K25" i="209"/>
  <c r="S25" i="209" s="1"/>
  <c r="J25" i="209"/>
  <c r="R25" i="209" s="1"/>
  <c r="H25" i="209"/>
  <c r="E25" i="209"/>
  <c r="V24" i="209"/>
  <c r="S24" i="209"/>
  <c r="T24" i="209" s="1"/>
  <c r="R24" i="209"/>
  <c r="I24" i="209"/>
  <c r="H24" i="209"/>
  <c r="G24" i="209"/>
  <c r="W24" i="209" s="1"/>
  <c r="X24" i="209" s="1"/>
  <c r="F24" i="209"/>
  <c r="V23" i="209"/>
  <c r="S23" i="209"/>
  <c r="T23" i="209" s="1"/>
  <c r="R23" i="209"/>
  <c r="I23" i="209"/>
  <c r="H23" i="209"/>
  <c r="G23" i="209"/>
  <c r="F23" i="209"/>
  <c r="V22" i="209"/>
  <c r="S22" i="209"/>
  <c r="T22" i="209" s="1"/>
  <c r="R22" i="209"/>
  <c r="I22" i="209"/>
  <c r="H22" i="209"/>
  <c r="G22" i="209"/>
  <c r="F22" i="209"/>
  <c r="V21" i="209"/>
  <c r="S21" i="209"/>
  <c r="T21" i="209" s="1"/>
  <c r="R21" i="209"/>
  <c r="I21" i="209"/>
  <c r="H21" i="209"/>
  <c r="G21" i="209"/>
  <c r="F21" i="209"/>
  <c r="V20" i="209"/>
  <c r="S20" i="209"/>
  <c r="T20" i="209" s="1"/>
  <c r="R20" i="209"/>
  <c r="I20" i="209"/>
  <c r="I25" i="209" s="1"/>
  <c r="H20" i="209"/>
  <c r="G20" i="209"/>
  <c r="W20" i="209" s="1"/>
  <c r="X20" i="209" s="1"/>
  <c r="F20" i="209"/>
  <c r="W30" i="206"/>
  <c r="Q30" i="206"/>
  <c r="P30" i="206"/>
  <c r="O30" i="206"/>
  <c r="V30" i="206" s="1"/>
  <c r="X30" i="206" s="1"/>
  <c r="N30" i="206"/>
  <c r="M30" i="206"/>
  <c r="L30" i="206"/>
  <c r="K30" i="206"/>
  <c r="S30" i="206" s="1"/>
  <c r="T30" i="206" s="1"/>
  <c r="J30" i="206"/>
  <c r="R30" i="206" s="1"/>
  <c r="I30" i="206"/>
  <c r="E30" i="206"/>
  <c r="V29" i="206"/>
  <c r="T29" i="206"/>
  <c r="S29" i="206"/>
  <c r="R29" i="206"/>
  <c r="I29" i="206"/>
  <c r="H29" i="206"/>
  <c r="F29" i="206"/>
  <c r="G29" i="206" s="1"/>
  <c r="W29" i="206" s="1"/>
  <c r="X29" i="206" s="1"/>
  <c r="V28" i="206"/>
  <c r="S28" i="206"/>
  <c r="I28" i="206"/>
  <c r="H28" i="206"/>
  <c r="F28" i="206"/>
  <c r="G28" i="206" s="1"/>
  <c r="W28" i="206" s="1"/>
  <c r="X28" i="206" s="1"/>
  <c r="V27" i="206"/>
  <c r="S27" i="206"/>
  <c r="R27" i="206"/>
  <c r="T27" i="206" s="1"/>
  <c r="I27" i="206"/>
  <c r="H27" i="206"/>
  <c r="F27" i="206"/>
  <c r="G27" i="206" s="1"/>
  <c r="W27" i="206" s="1"/>
  <c r="X27" i="206" s="1"/>
  <c r="V26" i="206"/>
  <c r="T26" i="206"/>
  <c r="S26" i="206"/>
  <c r="R26" i="206"/>
  <c r="I26" i="206"/>
  <c r="H26" i="206"/>
  <c r="F26" i="206"/>
  <c r="G26" i="206" s="1"/>
  <c r="W26" i="206" s="1"/>
  <c r="X26" i="206" s="1"/>
  <c r="V25" i="206"/>
  <c r="S25" i="206"/>
  <c r="R25" i="206"/>
  <c r="T25" i="206" s="1"/>
  <c r="I25" i="206"/>
  <c r="H25" i="206"/>
  <c r="F25" i="206"/>
  <c r="G25" i="206" s="1"/>
  <c r="W25" i="206" s="1"/>
  <c r="X25" i="206" s="1"/>
  <c r="V24" i="206"/>
  <c r="T24" i="206"/>
  <c r="S24" i="206"/>
  <c r="R24" i="206"/>
  <c r="I24" i="206"/>
  <c r="H24" i="206"/>
  <c r="F24" i="206"/>
  <c r="G24" i="206" s="1"/>
  <c r="W24" i="206" s="1"/>
  <c r="X24" i="206" s="1"/>
  <c r="V23" i="206"/>
  <c r="S23" i="206"/>
  <c r="R23" i="206"/>
  <c r="T23" i="206" s="1"/>
  <c r="I23" i="206"/>
  <c r="H23" i="206"/>
  <c r="F23" i="206"/>
  <c r="G23" i="206" s="1"/>
  <c r="W23" i="206" s="1"/>
  <c r="X23" i="206" s="1"/>
  <c r="V22" i="206"/>
  <c r="T22" i="206"/>
  <c r="S22" i="206"/>
  <c r="R22" i="206"/>
  <c r="I22" i="206"/>
  <c r="H22" i="206"/>
  <c r="F22" i="206"/>
  <c r="G22" i="206" s="1"/>
  <c r="W22" i="206" s="1"/>
  <c r="X22" i="206" s="1"/>
  <c r="V21" i="206"/>
  <c r="S21" i="206"/>
  <c r="R21" i="206"/>
  <c r="T21" i="206" s="1"/>
  <c r="I21" i="206"/>
  <c r="H21" i="206"/>
  <c r="F21" i="206"/>
  <c r="G21" i="206" s="1"/>
  <c r="W21" i="206" s="1"/>
  <c r="X21" i="206" s="1"/>
  <c r="V20" i="206"/>
  <c r="T20" i="206"/>
  <c r="S20" i="206"/>
  <c r="R20" i="206"/>
  <c r="I20" i="206"/>
  <c r="H20" i="206"/>
  <c r="H30" i="206" s="1"/>
  <c r="F20" i="206"/>
  <c r="G20" i="206" s="1"/>
  <c r="W20" i="206" s="1"/>
  <c r="X20" i="206" s="1"/>
  <c r="W23" i="209" l="1"/>
  <c r="X23" i="209" s="1"/>
  <c r="W22" i="209"/>
  <c r="X22" i="209" s="1"/>
  <c r="W21" i="209"/>
  <c r="X21" i="209" s="1"/>
  <c r="W27" i="207"/>
  <c r="X27" i="207" s="1"/>
  <c r="W25" i="207"/>
  <c r="X25" i="207" s="1"/>
  <c r="W26" i="207"/>
  <c r="X26" i="207" s="1"/>
  <c r="X28" i="207"/>
  <c r="T24" i="208"/>
  <c r="T25" i="209"/>
  <c r="T28" i="207"/>
  <c r="H28" i="207"/>
  <c r="W25" i="201" l="1"/>
  <c r="Q25" i="201"/>
  <c r="P25" i="201"/>
  <c r="O25" i="201"/>
  <c r="V25" i="201" s="1"/>
  <c r="N25" i="201"/>
  <c r="M25" i="201"/>
  <c r="L25" i="201"/>
  <c r="K25" i="201"/>
  <c r="S25" i="201" s="1"/>
  <c r="T25" i="201" s="1"/>
  <c r="J25" i="201"/>
  <c r="R25" i="201" s="1"/>
  <c r="E25" i="201"/>
  <c r="I24" i="201"/>
  <c r="H24" i="201"/>
  <c r="V23" i="201"/>
  <c r="I23" i="201"/>
  <c r="H23" i="201"/>
  <c r="G23" i="201"/>
  <c r="W23" i="201" s="1"/>
  <c r="X23" i="201" s="1"/>
  <c r="F23" i="201"/>
  <c r="V22" i="201"/>
  <c r="S22" i="201"/>
  <c r="R22" i="201"/>
  <c r="T22" i="201" s="1"/>
  <c r="I22" i="201"/>
  <c r="H22" i="201"/>
  <c r="G22" i="201"/>
  <c r="F22" i="201"/>
  <c r="W22" i="201" s="1"/>
  <c r="X22" i="201" s="1"/>
  <c r="V21" i="201"/>
  <c r="T21" i="201"/>
  <c r="S21" i="201"/>
  <c r="R21" i="201"/>
  <c r="I21" i="201"/>
  <c r="H21" i="201"/>
  <c r="H25" i="201" s="1"/>
  <c r="G21" i="201"/>
  <c r="F21" i="201"/>
  <c r="V20" i="201"/>
  <c r="S20" i="201"/>
  <c r="R20" i="201"/>
  <c r="T20" i="201" s="1"/>
  <c r="I20" i="201"/>
  <c r="I25" i="201" s="1"/>
  <c r="H20" i="201"/>
  <c r="G20" i="201"/>
  <c r="F20" i="201"/>
  <c r="X27" i="202"/>
  <c r="R27" i="202"/>
  <c r="Q27" i="202"/>
  <c r="P27" i="202"/>
  <c r="W27" i="202" s="1"/>
  <c r="O27" i="202"/>
  <c r="N27" i="202"/>
  <c r="M27" i="202"/>
  <c r="L27" i="202"/>
  <c r="T27" i="202" s="1"/>
  <c r="U27" i="202" s="1"/>
  <c r="K27" i="202"/>
  <c r="S27" i="202" s="1"/>
  <c r="F27" i="202"/>
  <c r="T26" i="202"/>
  <c r="S26" i="202"/>
  <c r="U26" i="202" s="1"/>
  <c r="J26" i="202"/>
  <c r="I26" i="202"/>
  <c r="W25" i="202"/>
  <c r="T25" i="202"/>
  <c r="S25" i="202"/>
  <c r="U25" i="202" s="1"/>
  <c r="J25" i="202"/>
  <c r="I25" i="202"/>
  <c r="H25" i="202"/>
  <c r="G25" i="202"/>
  <c r="X25" i="202" s="1"/>
  <c r="Y25" i="202" s="1"/>
  <c r="W24" i="202"/>
  <c r="U24" i="202"/>
  <c r="T24" i="202"/>
  <c r="S24" i="202"/>
  <c r="J24" i="202"/>
  <c r="I24" i="202"/>
  <c r="H24" i="202"/>
  <c r="G24" i="202"/>
  <c r="W23" i="202"/>
  <c r="T23" i="202"/>
  <c r="S23" i="202"/>
  <c r="U23" i="202" s="1"/>
  <c r="J23" i="202"/>
  <c r="I23" i="202"/>
  <c r="H23" i="202"/>
  <c r="G23" i="202"/>
  <c r="X23" i="202" s="1"/>
  <c r="Y23" i="202" s="1"/>
  <c r="W22" i="202"/>
  <c r="U22" i="202"/>
  <c r="T22" i="202"/>
  <c r="S22" i="202"/>
  <c r="J22" i="202"/>
  <c r="I22" i="202"/>
  <c r="H22" i="202"/>
  <c r="G22" i="202"/>
  <c r="W21" i="202"/>
  <c r="T21" i="202"/>
  <c r="S21" i="202"/>
  <c r="U21" i="202" s="1"/>
  <c r="J21" i="202"/>
  <c r="I21" i="202"/>
  <c r="H21" i="202"/>
  <c r="G21" i="202"/>
  <c r="X21" i="202" s="1"/>
  <c r="Y21" i="202" s="1"/>
  <c r="W20" i="202"/>
  <c r="U20" i="202"/>
  <c r="T20" i="202"/>
  <c r="S20" i="202"/>
  <c r="J20" i="202"/>
  <c r="J27" i="202" s="1"/>
  <c r="I20" i="202"/>
  <c r="I27" i="202" s="1"/>
  <c r="H20" i="202"/>
  <c r="G20" i="202"/>
  <c r="W27" i="203"/>
  <c r="Q27" i="203"/>
  <c r="P27" i="203"/>
  <c r="O27" i="203"/>
  <c r="N27" i="203"/>
  <c r="V27" i="203" s="1"/>
  <c r="M27" i="203"/>
  <c r="L27" i="203"/>
  <c r="K27" i="203"/>
  <c r="S27" i="203" s="1"/>
  <c r="J27" i="203"/>
  <c r="R27" i="203" s="1"/>
  <c r="E27" i="203"/>
  <c r="T26" i="203"/>
  <c r="S26" i="203"/>
  <c r="R26" i="203"/>
  <c r="V25" i="203"/>
  <c r="S25" i="203"/>
  <c r="R25" i="203"/>
  <c r="T25" i="203" s="1"/>
  <c r="I25" i="203"/>
  <c r="H25" i="203"/>
  <c r="G25" i="203"/>
  <c r="F25" i="203"/>
  <c r="V24" i="203"/>
  <c r="T24" i="203"/>
  <c r="S24" i="203"/>
  <c r="R24" i="203"/>
  <c r="I24" i="203"/>
  <c r="H24" i="203"/>
  <c r="G24" i="203"/>
  <c r="F24" i="203"/>
  <c r="V23" i="203"/>
  <c r="S23" i="203"/>
  <c r="R23" i="203"/>
  <c r="T23" i="203" s="1"/>
  <c r="I23" i="203"/>
  <c r="H23" i="203"/>
  <c r="G23" i="203"/>
  <c r="F23" i="203"/>
  <c r="V22" i="203"/>
  <c r="T22" i="203"/>
  <c r="S22" i="203"/>
  <c r="R22" i="203"/>
  <c r="I22" i="203"/>
  <c r="H22" i="203"/>
  <c r="G22" i="203"/>
  <c r="F22" i="203"/>
  <c r="V21" i="203"/>
  <c r="S21" i="203"/>
  <c r="R21" i="203"/>
  <c r="T21" i="203" s="1"/>
  <c r="I21" i="203"/>
  <c r="I27" i="203" s="1"/>
  <c r="H21" i="203"/>
  <c r="G21" i="203"/>
  <c r="F21" i="203"/>
  <c r="W21" i="203" s="1"/>
  <c r="X21" i="203" s="1"/>
  <c r="V20" i="203"/>
  <c r="T20" i="203"/>
  <c r="S20" i="203"/>
  <c r="R20" i="203"/>
  <c r="I20" i="203"/>
  <c r="H20" i="203"/>
  <c r="H27" i="203" s="1"/>
  <c r="G20" i="203"/>
  <c r="W20" i="203" s="1"/>
  <c r="X20" i="203" s="1"/>
  <c r="F20" i="203"/>
  <c r="W26" i="204"/>
  <c r="Q26" i="204"/>
  <c r="P26" i="204"/>
  <c r="O26" i="204"/>
  <c r="N26" i="204"/>
  <c r="V26" i="204" s="1"/>
  <c r="M26" i="204"/>
  <c r="L26" i="204"/>
  <c r="K26" i="204"/>
  <c r="S26" i="204" s="1"/>
  <c r="T26" i="204" s="1"/>
  <c r="J26" i="204"/>
  <c r="R26" i="204" s="1"/>
  <c r="E26" i="204"/>
  <c r="T25" i="204"/>
  <c r="S25" i="204"/>
  <c r="R25" i="204"/>
  <c r="S24" i="204"/>
  <c r="R24" i="204"/>
  <c r="T24" i="204" s="1"/>
  <c r="I24" i="204"/>
  <c r="H24" i="204"/>
  <c r="G24" i="204"/>
  <c r="F24" i="204"/>
  <c r="W24" i="204" s="1"/>
  <c r="X24" i="204" s="1"/>
  <c r="V23" i="204"/>
  <c r="T23" i="204"/>
  <c r="S23" i="204"/>
  <c r="R23" i="204"/>
  <c r="I23" i="204"/>
  <c r="H23" i="204"/>
  <c r="G23" i="204"/>
  <c r="F23" i="204"/>
  <c r="V22" i="204"/>
  <c r="S22" i="204"/>
  <c r="R22" i="204"/>
  <c r="T22" i="204" s="1"/>
  <c r="I22" i="204"/>
  <c r="H22" i="204"/>
  <c r="G22" i="204"/>
  <c r="F22" i="204"/>
  <c r="V21" i="204"/>
  <c r="T21" i="204"/>
  <c r="S21" i="204"/>
  <c r="R21" i="204"/>
  <c r="I21" i="204"/>
  <c r="H21" i="204"/>
  <c r="G21" i="204"/>
  <c r="F21" i="204"/>
  <c r="V20" i="204"/>
  <c r="S20" i="204"/>
  <c r="R20" i="204"/>
  <c r="T20" i="204" s="1"/>
  <c r="I20" i="204"/>
  <c r="I26" i="204" s="1"/>
  <c r="H20" i="204"/>
  <c r="H26" i="204" s="1"/>
  <c r="G20" i="204"/>
  <c r="F20" i="204"/>
  <c r="X24" i="205"/>
  <c r="R24" i="205"/>
  <c r="Q24" i="205"/>
  <c r="P24" i="205"/>
  <c r="W24" i="205" s="1"/>
  <c r="O24" i="205"/>
  <c r="N24" i="205"/>
  <c r="M24" i="205"/>
  <c r="L24" i="205"/>
  <c r="T24" i="205" s="1"/>
  <c r="K24" i="205"/>
  <c r="S24" i="205" s="1"/>
  <c r="F24" i="205"/>
  <c r="W23" i="205"/>
  <c r="U23" i="205"/>
  <c r="T23" i="205"/>
  <c r="S23" i="205"/>
  <c r="J23" i="205"/>
  <c r="I23" i="205"/>
  <c r="H23" i="205"/>
  <c r="X23" i="205" s="1"/>
  <c r="Y23" i="205" s="1"/>
  <c r="G23" i="205"/>
  <c r="W22" i="205"/>
  <c r="T22" i="205"/>
  <c r="U22" i="205" s="1"/>
  <c r="S22" i="205"/>
  <c r="J22" i="205"/>
  <c r="I22" i="205"/>
  <c r="H22" i="205"/>
  <c r="G22" i="205"/>
  <c r="W21" i="205"/>
  <c r="J21" i="205"/>
  <c r="I21" i="205"/>
  <c r="H21" i="205"/>
  <c r="X21" i="205" s="1"/>
  <c r="Y21" i="205" s="1"/>
  <c r="G21" i="205"/>
  <c r="W20" i="205"/>
  <c r="U20" i="205"/>
  <c r="T20" i="205"/>
  <c r="S20" i="205"/>
  <c r="J20" i="205"/>
  <c r="I20" i="205"/>
  <c r="I24" i="205" s="1"/>
  <c r="H20" i="205"/>
  <c r="X20" i="205" s="1"/>
  <c r="Y20" i="205" s="1"/>
  <c r="G20" i="205"/>
  <c r="W19" i="205"/>
  <c r="T19" i="205"/>
  <c r="U19" i="205" s="1"/>
  <c r="S19" i="205"/>
  <c r="J19" i="205"/>
  <c r="J24" i="205" s="1"/>
  <c r="I19" i="205"/>
  <c r="H19" i="205"/>
  <c r="G19" i="205"/>
  <c r="W23" i="200"/>
  <c r="Q23" i="200"/>
  <c r="P23" i="200"/>
  <c r="O23" i="200"/>
  <c r="V23" i="200" s="1"/>
  <c r="X23" i="200" s="1"/>
  <c r="N23" i="200"/>
  <c r="M23" i="200"/>
  <c r="L23" i="200"/>
  <c r="K23" i="200"/>
  <c r="S23" i="200" s="1"/>
  <c r="T23" i="200" s="1"/>
  <c r="J23" i="200"/>
  <c r="R23" i="200" s="1"/>
  <c r="E23" i="200"/>
  <c r="S22" i="200"/>
  <c r="T22" i="200" s="1"/>
  <c r="R22" i="200"/>
  <c r="V21" i="200"/>
  <c r="T21" i="200"/>
  <c r="S21" i="200"/>
  <c r="R21" i="200"/>
  <c r="I21" i="200"/>
  <c r="H21" i="200"/>
  <c r="H23" i="200" s="1"/>
  <c r="G21" i="200"/>
  <c r="F21" i="200"/>
  <c r="V20" i="200"/>
  <c r="R20" i="200"/>
  <c r="T20" i="200" s="1"/>
  <c r="I20" i="200"/>
  <c r="I23" i="200" s="1"/>
  <c r="H20" i="200"/>
  <c r="G20" i="200"/>
  <c r="F20" i="200"/>
  <c r="W20" i="200" s="1"/>
  <c r="X20" i="200" s="1"/>
  <c r="X19" i="205" l="1"/>
  <c r="Y19" i="205" s="1"/>
  <c r="X22" i="205"/>
  <c r="Y22" i="205" s="1"/>
  <c r="Y24" i="205"/>
  <c r="W22" i="204"/>
  <c r="X22" i="204" s="1"/>
  <c r="W20" i="204"/>
  <c r="X20" i="204" s="1"/>
  <c r="W23" i="204"/>
  <c r="X23" i="204" s="1"/>
  <c r="W21" i="204"/>
  <c r="X21" i="204" s="1"/>
  <c r="W25" i="203"/>
  <c r="X25" i="203" s="1"/>
  <c r="W23" i="203"/>
  <c r="X23" i="203" s="1"/>
  <c r="W24" i="203"/>
  <c r="X24" i="203" s="1"/>
  <c r="W22" i="203"/>
  <c r="X22" i="203" s="1"/>
  <c r="X24" i="202"/>
  <c r="Y24" i="202" s="1"/>
  <c r="X22" i="202"/>
  <c r="Y22" i="202" s="1"/>
  <c r="Y27" i="202"/>
  <c r="X20" i="202"/>
  <c r="Y20" i="202" s="1"/>
  <c r="X25" i="201"/>
  <c r="W20" i="201"/>
  <c r="X20" i="201" s="1"/>
  <c r="W21" i="201"/>
  <c r="X21" i="201" s="1"/>
  <c r="W21" i="200"/>
  <c r="X21" i="200" s="1"/>
  <c r="X27" i="203"/>
  <c r="U24" i="205"/>
  <c r="T27" i="203"/>
  <c r="X26" i="204"/>
  <c r="V29" i="197" l="1"/>
  <c r="P29" i="197"/>
  <c r="O29" i="197"/>
  <c r="N29" i="197"/>
  <c r="M29" i="197"/>
  <c r="U29" i="197" s="1"/>
  <c r="L29" i="197"/>
  <c r="K29" i="197"/>
  <c r="J29" i="197"/>
  <c r="I29" i="197"/>
  <c r="D29" i="197"/>
  <c r="U28" i="197"/>
  <c r="R28" i="197"/>
  <c r="S28" i="197" s="1"/>
  <c r="Q28" i="197"/>
  <c r="H28" i="197"/>
  <c r="G28" i="197"/>
  <c r="F28" i="197"/>
  <c r="E28" i="197"/>
  <c r="U27" i="197"/>
  <c r="H27" i="197"/>
  <c r="G27" i="197"/>
  <c r="F27" i="197"/>
  <c r="E27" i="197"/>
  <c r="U26" i="197"/>
  <c r="H26" i="197"/>
  <c r="G26" i="197"/>
  <c r="F26" i="197"/>
  <c r="V26" i="197" s="1"/>
  <c r="E26" i="197"/>
  <c r="U25" i="197"/>
  <c r="H25" i="197"/>
  <c r="G25" i="197"/>
  <c r="F25" i="197"/>
  <c r="E25" i="197"/>
  <c r="U24" i="197"/>
  <c r="H24" i="197"/>
  <c r="G24" i="197"/>
  <c r="F24" i="197"/>
  <c r="E24" i="197"/>
  <c r="U23" i="197"/>
  <c r="S23" i="197"/>
  <c r="R23" i="197"/>
  <c r="Q23" i="197"/>
  <c r="H23" i="197"/>
  <c r="G23" i="197"/>
  <c r="G29" i="197" s="1"/>
  <c r="F23" i="197"/>
  <c r="E23" i="197"/>
  <c r="U22" i="197"/>
  <c r="H22" i="197"/>
  <c r="G22" i="197"/>
  <c r="F22" i="197"/>
  <c r="E22" i="197"/>
  <c r="U21" i="197"/>
  <c r="R21" i="197"/>
  <c r="S21" i="197" s="1"/>
  <c r="Q21" i="197"/>
  <c r="H21" i="197"/>
  <c r="G21" i="197"/>
  <c r="F21" i="197"/>
  <c r="E21" i="197"/>
  <c r="U20" i="197"/>
  <c r="R20" i="197"/>
  <c r="R29" i="197" s="1"/>
  <c r="Q20" i="197"/>
  <c r="Q29" i="197" s="1"/>
  <c r="H20" i="197"/>
  <c r="H29" i="197" s="1"/>
  <c r="G20" i="197"/>
  <c r="F20" i="197"/>
  <c r="E20" i="197"/>
  <c r="W32" i="198"/>
  <c r="V32" i="198"/>
  <c r="Q32" i="198"/>
  <c r="P32" i="198"/>
  <c r="O32" i="198"/>
  <c r="N32" i="198"/>
  <c r="M32" i="198"/>
  <c r="L32" i="198"/>
  <c r="K32" i="198"/>
  <c r="S32" i="198" s="1"/>
  <c r="J32" i="198"/>
  <c r="R32" i="198" s="1"/>
  <c r="I32" i="198"/>
  <c r="E32" i="198"/>
  <c r="V31" i="198"/>
  <c r="S31" i="198"/>
  <c r="R31" i="198"/>
  <c r="T31" i="198" s="1"/>
  <c r="H31" i="198"/>
  <c r="G31" i="198"/>
  <c r="F31" i="198"/>
  <c r="W31" i="198" s="1"/>
  <c r="X31" i="198" s="1"/>
  <c r="V30" i="198"/>
  <c r="S30" i="198"/>
  <c r="R30" i="198"/>
  <c r="T30" i="198" s="1"/>
  <c r="H30" i="198"/>
  <c r="G30" i="198"/>
  <c r="F30" i="198"/>
  <c r="W30" i="198" s="1"/>
  <c r="V29" i="198"/>
  <c r="S29" i="198"/>
  <c r="R29" i="198"/>
  <c r="T29" i="198" s="1"/>
  <c r="H29" i="198"/>
  <c r="G29" i="198"/>
  <c r="G19" i="198" s="1"/>
  <c r="F29" i="198"/>
  <c r="V28" i="198"/>
  <c r="S28" i="198"/>
  <c r="T28" i="198" s="1"/>
  <c r="R28" i="198"/>
  <c r="H28" i="198"/>
  <c r="G28" i="198"/>
  <c r="F28" i="198"/>
  <c r="V27" i="198"/>
  <c r="S27" i="198"/>
  <c r="T27" i="198" s="1"/>
  <c r="R27" i="198"/>
  <c r="H27" i="198"/>
  <c r="G27" i="198"/>
  <c r="F27" i="198"/>
  <c r="V26" i="198"/>
  <c r="T26" i="198"/>
  <c r="S26" i="198"/>
  <c r="R26" i="198"/>
  <c r="H26" i="198"/>
  <c r="G26" i="198"/>
  <c r="W26" i="198" s="1"/>
  <c r="X26" i="198" s="1"/>
  <c r="F26" i="198"/>
  <c r="V25" i="198"/>
  <c r="S25" i="198"/>
  <c r="T25" i="198" s="1"/>
  <c r="R25" i="198"/>
  <c r="H25" i="198"/>
  <c r="G25" i="198"/>
  <c r="F25" i="198"/>
  <c r="W25" i="198" s="1"/>
  <c r="X25" i="198" s="1"/>
  <c r="V24" i="198"/>
  <c r="S24" i="198"/>
  <c r="R24" i="198"/>
  <c r="T24" i="198" s="1"/>
  <c r="H24" i="198"/>
  <c r="G24" i="198"/>
  <c r="W24" i="198" s="1"/>
  <c r="X24" i="198" s="1"/>
  <c r="F24" i="198"/>
  <c r="W23" i="198"/>
  <c r="V23" i="198"/>
  <c r="S23" i="198"/>
  <c r="R23" i="198"/>
  <c r="T23" i="198" s="1"/>
  <c r="H23" i="198"/>
  <c r="G23" i="198"/>
  <c r="F23" i="198"/>
  <c r="V22" i="198"/>
  <c r="S22" i="198"/>
  <c r="R22" i="198"/>
  <c r="T22" i="198" s="1"/>
  <c r="H22" i="198"/>
  <c r="G22" i="198"/>
  <c r="F22" i="198"/>
  <c r="W22" i="198" s="1"/>
  <c r="V21" i="198"/>
  <c r="S21" i="198"/>
  <c r="T21" i="198" s="1"/>
  <c r="R21" i="198"/>
  <c r="H21" i="198"/>
  <c r="G21" i="198"/>
  <c r="F21" i="198"/>
  <c r="V20" i="198"/>
  <c r="T20" i="198"/>
  <c r="S20" i="198"/>
  <c r="R20" i="198"/>
  <c r="H20" i="198"/>
  <c r="G20" i="198"/>
  <c r="W20" i="198" s="1"/>
  <c r="X20" i="198" s="1"/>
  <c r="F20" i="198"/>
  <c r="V19" i="198"/>
  <c r="S19" i="198"/>
  <c r="T19" i="198" s="1"/>
  <c r="R19" i="198"/>
  <c r="H19" i="198"/>
  <c r="H32" i="198" s="1"/>
  <c r="F19" i="198"/>
  <c r="W32" i="199"/>
  <c r="X32" i="199" s="1"/>
  <c r="Q32" i="199"/>
  <c r="P32" i="199"/>
  <c r="O32" i="199"/>
  <c r="V32" i="199" s="1"/>
  <c r="N32" i="199"/>
  <c r="M32" i="199"/>
  <c r="L32" i="199"/>
  <c r="K32" i="199"/>
  <c r="S32" i="199" s="1"/>
  <c r="J32" i="199"/>
  <c r="R32" i="199" s="1"/>
  <c r="E32" i="199"/>
  <c r="V31" i="199"/>
  <c r="S31" i="199"/>
  <c r="T31" i="199" s="1"/>
  <c r="R31" i="199"/>
  <c r="I31" i="199"/>
  <c r="H31" i="199"/>
  <c r="G31" i="199"/>
  <c r="F31" i="199"/>
  <c r="V30" i="199"/>
  <c r="R30" i="199"/>
  <c r="I30" i="199"/>
  <c r="H30" i="199"/>
  <c r="G30" i="199"/>
  <c r="W30" i="199" s="1"/>
  <c r="X30" i="199" s="1"/>
  <c r="F30" i="199"/>
  <c r="V29" i="199"/>
  <c r="R29" i="199"/>
  <c r="I29" i="199"/>
  <c r="H29" i="199"/>
  <c r="G29" i="199"/>
  <c r="F29" i="199"/>
  <c r="V28" i="199"/>
  <c r="R28" i="199"/>
  <c r="I28" i="199"/>
  <c r="H28" i="199"/>
  <c r="G28" i="199"/>
  <c r="W28" i="199" s="1"/>
  <c r="X28" i="199" s="1"/>
  <c r="F28" i="199"/>
  <c r="V27" i="199"/>
  <c r="R27" i="199"/>
  <c r="I27" i="199"/>
  <c r="H27" i="199"/>
  <c r="G27" i="199"/>
  <c r="F27" i="199"/>
  <c r="V26" i="199"/>
  <c r="R26" i="199"/>
  <c r="I26" i="199"/>
  <c r="H26" i="199"/>
  <c r="G26" i="199"/>
  <c r="W26" i="199" s="1"/>
  <c r="X26" i="199" s="1"/>
  <c r="F26" i="199"/>
  <c r="V25" i="199"/>
  <c r="R25" i="199"/>
  <c r="I25" i="199"/>
  <c r="H25" i="199"/>
  <c r="G25" i="199"/>
  <c r="F25" i="199"/>
  <c r="V24" i="199"/>
  <c r="R24" i="199"/>
  <c r="I24" i="199"/>
  <c r="H24" i="199"/>
  <c r="G24" i="199"/>
  <c r="W24" i="199" s="1"/>
  <c r="X24" i="199" s="1"/>
  <c r="F24" i="199"/>
  <c r="V23" i="199"/>
  <c r="S23" i="199"/>
  <c r="T23" i="199" s="1"/>
  <c r="R23" i="199"/>
  <c r="I23" i="199"/>
  <c r="H23" i="199"/>
  <c r="G23" i="199"/>
  <c r="F23" i="199"/>
  <c r="V22" i="199"/>
  <c r="I22" i="199"/>
  <c r="H22" i="199"/>
  <c r="G22" i="199"/>
  <c r="W22" i="199" s="1"/>
  <c r="X22" i="199" s="1"/>
  <c r="F22" i="199"/>
  <c r="V21" i="199"/>
  <c r="S21" i="199"/>
  <c r="R21" i="199"/>
  <c r="T21" i="199" s="1"/>
  <c r="I21" i="199"/>
  <c r="H21" i="199"/>
  <c r="G21" i="199"/>
  <c r="F21" i="199"/>
  <c r="W21" i="199" s="1"/>
  <c r="X21" i="199" s="1"/>
  <c r="V20" i="199"/>
  <c r="T20" i="199"/>
  <c r="S20" i="199"/>
  <c r="R20" i="199"/>
  <c r="I20" i="199"/>
  <c r="I32" i="199" s="1"/>
  <c r="H20" i="199"/>
  <c r="H32" i="199" s="1"/>
  <c r="G20" i="199"/>
  <c r="F20" i="199"/>
  <c r="W20" i="199" s="1"/>
  <c r="X20" i="199" s="1"/>
  <c r="W30" i="196"/>
  <c r="Q30" i="196"/>
  <c r="P30" i="196"/>
  <c r="O30" i="196"/>
  <c r="V30" i="196" s="1"/>
  <c r="N30" i="196"/>
  <c r="M30" i="196"/>
  <c r="L30" i="196"/>
  <c r="K30" i="196"/>
  <c r="S30" i="196" s="1"/>
  <c r="T30" i="196" s="1"/>
  <c r="J30" i="196"/>
  <c r="R30" i="196" s="1"/>
  <c r="E30" i="196"/>
  <c r="V29" i="196"/>
  <c r="S29" i="196"/>
  <c r="R29" i="196"/>
  <c r="T29" i="196" s="1"/>
  <c r="I29" i="196"/>
  <c r="H29" i="196"/>
  <c r="G29" i="196"/>
  <c r="F29" i="196"/>
  <c r="W29" i="196" s="1"/>
  <c r="V28" i="196"/>
  <c r="T28" i="196"/>
  <c r="S28" i="196"/>
  <c r="R28" i="196"/>
  <c r="I28" i="196"/>
  <c r="H28" i="196"/>
  <c r="G28" i="196"/>
  <c r="F28" i="196"/>
  <c r="W28" i="196" s="1"/>
  <c r="X28" i="196" s="1"/>
  <c r="V27" i="196"/>
  <c r="S27" i="196"/>
  <c r="T27" i="196" s="1"/>
  <c r="R27" i="196"/>
  <c r="I27" i="196"/>
  <c r="H27" i="196"/>
  <c r="G27" i="196"/>
  <c r="F27" i="196"/>
  <c r="V26" i="196"/>
  <c r="S26" i="196"/>
  <c r="T26" i="196" s="1"/>
  <c r="R26" i="196"/>
  <c r="I26" i="196"/>
  <c r="H26" i="196"/>
  <c r="G26" i="196"/>
  <c r="F26" i="196"/>
  <c r="V25" i="196"/>
  <c r="S25" i="196"/>
  <c r="T25" i="196" s="1"/>
  <c r="R25" i="196"/>
  <c r="I25" i="196"/>
  <c r="H25" i="196"/>
  <c r="G25" i="196"/>
  <c r="W25" i="196" s="1"/>
  <c r="X25" i="196" s="1"/>
  <c r="F25" i="196"/>
  <c r="V24" i="196"/>
  <c r="S24" i="196"/>
  <c r="T24" i="196" s="1"/>
  <c r="R24" i="196"/>
  <c r="I24" i="196"/>
  <c r="H24" i="196"/>
  <c r="G24" i="196"/>
  <c r="F24" i="196"/>
  <c r="V23" i="196"/>
  <c r="S23" i="196"/>
  <c r="T23" i="196" s="1"/>
  <c r="R23" i="196"/>
  <c r="I23" i="196"/>
  <c r="H23" i="196"/>
  <c r="G23" i="196"/>
  <c r="F23" i="196"/>
  <c r="V22" i="196"/>
  <c r="S22" i="196"/>
  <c r="T22" i="196" s="1"/>
  <c r="R22" i="196"/>
  <c r="I22" i="196"/>
  <c r="H22" i="196"/>
  <c r="H30" i="196" s="1"/>
  <c r="G22" i="196"/>
  <c r="F22" i="196"/>
  <c r="V21" i="196"/>
  <c r="S21" i="196"/>
  <c r="T21" i="196" s="1"/>
  <c r="R21" i="196"/>
  <c r="I21" i="196"/>
  <c r="I30" i="196" s="1"/>
  <c r="H21" i="196"/>
  <c r="G21" i="196"/>
  <c r="W21" i="196" s="1"/>
  <c r="X21" i="196" s="1"/>
  <c r="F21" i="196"/>
  <c r="W23" i="199" l="1"/>
  <c r="X23" i="199" s="1"/>
  <c r="W25" i="199"/>
  <c r="X25" i="199" s="1"/>
  <c r="W27" i="199"/>
  <c r="X27" i="199" s="1"/>
  <c r="W29" i="199"/>
  <c r="X29" i="199" s="1"/>
  <c r="W31" i="199"/>
  <c r="X31" i="199" s="1"/>
  <c r="X32" i="198"/>
  <c r="W29" i="198"/>
  <c r="W28" i="198"/>
  <c r="X28" i="198" s="1"/>
  <c r="W21" i="198"/>
  <c r="X21" i="198" s="1"/>
  <c r="W27" i="198"/>
  <c r="W19" i="198"/>
  <c r="X19" i="198" s="1"/>
  <c r="V23" i="197"/>
  <c r="V22" i="197"/>
  <c r="W22" i="197" s="1"/>
  <c r="V27" i="197"/>
  <c r="W27" i="197" s="1"/>
  <c r="V21" i="197"/>
  <c r="W21" i="197" s="1"/>
  <c r="V24" i="197"/>
  <c r="W24" i="197" s="1"/>
  <c r="V28" i="197"/>
  <c r="W28" i="197" s="1"/>
  <c r="V20" i="197"/>
  <c r="W20" i="197" s="1"/>
  <c r="V25" i="197"/>
  <c r="W24" i="196"/>
  <c r="X24" i="196" s="1"/>
  <c r="W23" i="196"/>
  <c r="X23" i="196" s="1"/>
  <c r="W27" i="196"/>
  <c r="W22" i="196"/>
  <c r="X22" i="196" s="1"/>
  <c r="W26" i="196"/>
  <c r="X26" i="196" s="1"/>
  <c r="X30" i="196"/>
  <c r="T32" i="199"/>
  <c r="T32" i="198"/>
  <c r="W29" i="197"/>
  <c r="S20" i="197"/>
  <c r="S29" i="197" s="1"/>
  <c r="W25" i="183" l="1"/>
  <c r="X25" i="183" s="1"/>
  <c r="Q25" i="183"/>
  <c r="P25" i="183"/>
  <c r="O25" i="183"/>
  <c r="N25" i="183"/>
  <c r="M25" i="183"/>
  <c r="L25" i="183"/>
  <c r="K25" i="183"/>
  <c r="S25" i="183" s="1"/>
  <c r="J25" i="183"/>
  <c r="R25" i="183" s="1"/>
  <c r="T25" i="183" s="1"/>
  <c r="H25" i="183"/>
  <c r="E25" i="183"/>
  <c r="S24" i="183"/>
  <c r="R24" i="183"/>
  <c r="I24" i="183"/>
  <c r="H24" i="183"/>
  <c r="S23" i="183"/>
  <c r="T23" i="183" s="1"/>
  <c r="R23" i="183"/>
  <c r="I23" i="183"/>
  <c r="H23" i="183"/>
  <c r="G23" i="183"/>
  <c r="F23" i="183"/>
  <c r="T22" i="183"/>
  <c r="S22" i="183"/>
  <c r="R22" i="183"/>
  <c r="I22" i="183"/>
  <c r="H22" i="183"/>
  <c r="G22" i="183"/>
  <c r="W22" i="183" s="1"/>
  <c r="X22" i="183" s="1"/>
  <c r="F22" i="183"/>
  <c r="W21" i="183"/>
  <c r="X21" i="183" s="1"/>
  <c r="S21" i="183"/>
  <c r="T21" i="183" s="1"/>
  <c r="R21" i="183"/>
  <c r="I21" i="183"/>
  <c r="H21" i="183"/>
  <c r="G21" i="183"/>
  <c r="F21" i="183"/>
  <c r="T20" i="183"/>
  <c r="S20" i="183"/>
  <c r="R20" i="183"/>
  <c r="I20" i="183"/>
  <c r="H20" i="183"/>
  <c r="G20" i="183"/>
  <c r="F20" i="183"/>
  <c r="S19" i="183"/>
  <c r="T19" i="183" s="1"/>
  <c r="R19" i="183"/>
  <c r="I19" i="183"/>
  <c r="H19" i="183"/>
  <c r="G19" i="183"/>
  <c r="F19" i="183"/>
  <c r="W19" i="183" s="1"/>
  <c r="X19" i="183" s="1"/>
  <c r="T18" i="183"/>
  <c r="S18" i="183"/>
  <c r="R18" i="183"/>
  <c r="I18" i="183"/>
  <c r="I25" i="183" s="1"/>
  <c r="H18" i="183"/>
  <c r="G18" i="183"/>
  <c r="W18" i="183" s="1"/>
  <c r="X18" i="183" s="1"/>
  <c r="F18" i="183"/>
  <c r="W17" i="183"/>
  <c r="X17" i="183" s="1"/>
  <c r="S17" i="183"/>
  <c r="T17" i="183" s="1"/>
  <c r="R17" i="183"/>
  <c r="I17" i="183"/>
  <c r="H17" i="183"/>
  <c r="G17" i="183"/>
  <c r="F17" i="183"/>
  <c r="W49" i="193"/>
  <c r="V49" i="193"/>
  <c r="X49" i="193" s="1"/>
  <c r="Q49" i="193"/>
  <c r="P49" i="193"/>
  <c r="O49" i="193"/>
  <c r="N49" i="193"/>
  <c r="M49" i="193"/>
  <c r="L49" i="193"/>
  <c r="K49" i="193"/>
  <c r="S49" i="193" s="1"/>
  <c r="J49" i="193"/>
  <c r="R49" i="193" s="1"/>
  <c r="T49" i="193" s="1"/>
  <c r="E49" i="193"/>
  <c r="V48" i="193"/>
  <c r="S48" i="193"/>
  <c r="R48" i="193"/>
  <c r="T48" i="193" s="1"/>
  <c r="I48" i="193"/>
  <c r="H48" i="193"/>
  <c r="G48" i="193"/>
  <c r="F48" i="193"/>
  <c r="W48" i="193" s="1"/>
  <c r="V47" i="193"/>
  <c r="S47" i="193"/>
  <c r="T47" i="193" s="1"/>
  <c r="R47" i="193"/>
  <c r="I47" i="193"/>
  <c r="H47" i="193"/>
  <c r="G47" i="193"/>
  <c r="F47" i="193"/>
  <c r="V46" i="193"/>
  <c r="S46" i="193"/>
  <c r="R46" i="193"/>
  <c r="T46" i="193" s="1"/>
  <c r="I46" i="193"/>
  <c r="H46" i="193"/>
  <c r="G46" i="193"/>
  <c r="F46" i="193"/>
  <c r="W46" i="193" s="1"/>
  <c r="X46" i="193" s="1"/>
  <c r="V45" i="193"/>
  <c r="S45" i="193"/>
  <c r="T45" i="193" s="1"/>
  <c r="R45" i="193"/>
  <c r="I45" i="193"/>
  <c r="H45" i="193"/>
  <c r="G45" i="193"/>
  <c r="W45" i="193" s="1"/>
  <c r="X45" i="193" s="1"/>
  <c r="F45" i="193"/>
  <c r="V44" i="193"/>
  <c r="T44" i="193"/>
  <c r="S44" i="193"/>
  <c r="R44" i="193"/>
  <c r="I44" i="193"/>
  <c r="H44" i="193"/>
  <c r="G44" i="193"/>
  <c r="W44" i="193" s="1"/>
  <c r="F44" i="193"/>
  <c r="V43" i="193"/>
  <c r="S43" i="193"/>
  <c r="R43" i="193"/>
  <c r="T43" i="193" s="1"/>
  <c r="I43" i="193"/>
  <c r="H43" i="193"/>
  <c r="G43" i="193"/>
  <c r="F43" i="193"/>
  <c r="W43" i="193" s="1"/>
  <c r="V42" i="193"/>
  <c r="S42" i="193"/>
  <c r="T42" i="193" s="1"/>
  <c r="R42" i="193"/>
  <c r="I42" i="193"/>
  <c r="H42" i="193"/>
  <c r="G42" i="193"/>
  <c r="F42" i="193"/>
  <c r="V41" i="193"/>
  <c r="S41" i="193"/>
  <c r="R41" i="193"/>
  <c r="T41" i="193" s="1"/>
  <c r="I41" i="193"/>
  <c r="H41" i="193"/>
  <c r="G41" i="193"/>
  <c r="F41" i="193"/>
  <c r="W41" i="193" s="1"/>
  <c r="V40" i="193"/>
  <c r="S40" i="193"/>
  <c r="T40" i="193" s="1"/>
  <c r="R40" i="193"/>
  <c r="I40" i="193"/>
  <c r="H40" i="193"/>
  <c r="G40" i="193"/>
  <c r="F40" i="193"/>
  <c r="V39" i="193"/>
  <c r="S39" i="193"/>
  <c r="R39" i="193"/>
  <c r="T39" i="193" s="1"/>
  <c r="I39" i="193"/>
  <c r="H39" i="193"/>
  <c r="G39" i="193"/>
  <c r="F39" i="193"/>
  <c r="W39" i="193" s="1"/>
  <c r="V38" i="193"/>
  <c r="S38" i="193"/>
  <c r="T38" i="193" s="1"/>
  <c r="R38" i="193"/>
  <c r="I38" i="193"/>
  <c r="H38" i="193"/>
  <c r="G38" i="193"/>
  <c r="W38" i="193" s="1"/>
  <c r="X38" i="193" s="1"/>
  <c r="F38" i="193"/>
  <c r="V37" i="193"/>
  <c r="S37" i="193"/>
  <c r="R37" i="193"/>
  <c r="T37" i="193" s="1"/>
  <c r="I37" i="193"/>
  <c r="H37" i="193"/>
  <c r="G37" i="193"/>
  <c r="F37" i="193"/>
  <c r="W37" i="193" s="1"/>
  <c r="X37" i="193" s="1"/>
  <c r="V36" i="193"/>
  <c r="S36" i="193"/>
  <c r="T36" i="193" s="1"/>
  <c r="R36" i="193"/>
  <c r="I36" i="193"/>
  <c r="H36" i="193"/>
  <c r="G36" i="193"/>
  <c r="F36" i="193"/>
  <c r="V35" i="193"/>
  <c r="T35" i="193"/>
  <c r="S35" i="193"/>
  <c r="R35" i="193"/>
  <c r="I35" i="193"/>
  <c r="H35" i="193"/>
  <c r="G35" i="193"/>
  <c r="F35" i="193"/>
  <c r="V34" i="193"/>
  <c r="S34" i="193"/>
  <c r="R34" i="193"/>
  <c r="T34" i="193" s="1"/>
  <c r="I34" i="193"/>
  <c r="H34" i="193"/>
  <c r="G34" i="193"/>
  <c r="F34" i="193"/>
  <c r="W34" i="193" s="1"/>
  <c r="V33" i="193"/>
  <c r="S33" i="193"/>
  <c r="T33" i="193" s="1"/>
  <c r="R33" i="193"/>
  <c r="I33" i="193"/>
  <c r="H33" i="193"/>
  <c r="G33" i="193"/>
  <c r="F33" i="193"/>
  <c r="V32" i="193"/>
  <c r="S32" i="193"/>
  <c r="R32" i="193"/>
  <c r="T32" i="193" s="1"/>
  <c r="I32" i="193"/>
  <c r="H32" i="193"/>
  <c r="G32" i="193"/>
  <c r="F32" i="193"/>
  <c r="W32" i="193" s="1"/>
  <c r="W31" i="193"/>
  <c r="V31" i="193"/>
  <c r="S31" i="193"/>
  <c r="R31" i="193"/>
  <c r="I31" i="193"/>
  <c r="H31" i="193"/>
  <c r="G31" i="193"/>
  <c r="F31" i="193"/>
  <c r="V30" i="193"/>
  <c r="S30" i="193"/>
  <c r="T30" i="193" s="1"/>
  <c r="R30" i="193"/>
  <c r="I30" i="193"/>
  <c r="H30" i="193"/>
  <c r="G30" i="193"/>
  <c r="F30" i="193"/>
  <c r="V29" i="193"/>
  <c r="T29" i="193"/>
  <c r="S29" i="193"/>
  <c r="R29" i="193"/>
  <c r="I29" i="193"/>
  <c r="H29" i="193"/>
  <c r="G29" i="193"/>
  <c r="F29" i="193"/>
  <c r="V28" i="193"/>
  <c r="S28" i="193"/>
  <c r="T28" i="193" s="1"/>
  <c r="R28" i="193"/>
  <c r="I28" i="193"/>
  <c r="H28" i="193"/>
  <c r="G28" i="193"/>
  <c r="F28" i="193"/>
  <c r="W28" i="193" s="1"/>
  <c r="X28" i="193" s="1"/>
  <c r="V27" i="193"/>
  <c r="T27" i="193"/>
  <c r="S27" i="193"/>
  <c r="R27" i="193"/>
  <c r="I27" i="193"/>
  <c r="H27" i="193"/>
  <c r="H49" i="193" s="1"/>
  <c r="G27" i="193"/>
  <c r="F27" i="193"/>
  <c r="V26" i="193"/>
  <c r="S26" i="193"/>
  <c r="T26" i="193" s="1"/>
  <c r="R26" i="193"/>
  <c r="I26" i="193"/>
  <c r="H26" i="193"/>
  <c r="G26" i="193"/>
  <c r="F26" i="193"/>
  <c r="W26" i="193" s="1"/>
  <c r="X26" i="193" s="1"/>
  <c r="V25" i="193"/>
  <c r="S25" i="193"/>
  <c r="T25" i="193" s="1"/>
  <c r="R25" i="193"/>
  <c r="I25" i="193"/>
  <c r="H25" i="193"/>
  <c r="G25" i="193"/>
  <c r="F25" i="193"/>
  <c r="V24" i="193"/>
  <c r="S24" i="193"/>
  <c r="R24" i="193"/>
  <c r="T24" i="193" s="1"/>
  <c r="I24" i="193"/>
  <c r="H24" i="193"/>
  <c r="G24" i="193"/>
  <c r="F24" i="193"/>
  <c r="V23" i="193"/>
  <c r="S23" i="193"/>
  <c r="T23" i="193" s="1"/>
  <c r="R23" i="193"/>
  <c r="I23" i="193"/>
  <c r="H23" i="193"/>
  <c r="G23" i="193"/>
  <c r="F23" i="193"/>
  <c r="V22" i="193"/>
  <c r="S22" i="193"/>
  <c r="R22" i="193"/>
  <c r="T22" i="193" s="1"/>
  <c r="I22" i="193"/>
  <c r="H22" i="193"/>
  <c r="G22" i="193"/>
  <c r="F22" i="193"/>
  <c r="W22" i="193" s="1"/>
  <c r="V21" i="193"/>
  <c r="S21" i="193"/>
  <c r="T21" i="193" s="1"/>
  <c r="R21" i="193"/>
  <c r="I21" i="193"/>
  <c r="H21" i="193"/>
  <c r="G21" i="193"/>
  <c r="W21" i="193" s="1"/>
  <c r="X21" i="193" s="1"/>
  <c r="F21" i="193"/>
  <c r="V20" i="193"/>
  <c r="S20" i="193"/>
  <c r="R20" i="193"/>
  <c r="T20" i="193" s="1"/>
  <c r="I20" i="193"/>
  <c r="H20" i="193"/>
  <c r="G20" i="193"/>
  <c r="F20" i="193"/>
  <c r="W28" i="194"/>
  <c r="S28" i="194"/>
  <c r="Q28" i="194"/>
  <c r="P28" i="194"/>
  <c r="O28" i="194"/>
  <c r="V28" i="194" s="1"/>
  <c r="X28" i="194" s="1"/>
  <c r="N28" i="194"/>
  <c r="M28" i="194"/>
  <c r="L28" i="194"/>
  <c r="K28" i="194"/>
  <c r="J28" i="194"/>
  <c r="R28" i="194" s="1"/>
  <c r="E28" i="194"/>
  <c r="S27" i="194"/>
  <c r="R27" i="194"/>
  <c r="T27" i="194" s="1"/>
  <c r="I27" i="194"/>
  <c r="H27" i="194"/>
  <c r="S26" i="194"/>
  <c r="R26" i="194"/>
  <c r="I26" i="194"/>
  <c r="H26" i="194"/>
  <c r="T25" i="194"/>
  <c r="S25" i="194"/>
  <c r="R25" i="194"/>
  <c r="I25" i="194"/>
  <c r="H25" i="194"/>
  <c r="G25" i="194"/>
  <c r="F25" i="194"/>
  <c r="W25" i="194" s="1"/>
  <c r="V24" i="194"/>
  <c r="S24" i="194"/>
  <c r="T24" i="194" s="1"/>
  <c r="R24" i="194"/>
  <c r="I24" i="194"/>
  <c r="H24" i="194"/>
  <c r="G24" i="194"/>
  <c r="F24" i="194"/>
  <c r="W24" i="194" s="1"/>
  <c r="X24" i="194" s="1"/>
  <c r="V23" i="194"/>
  <c r="T23" i="194"/>
  <c r="S23" i="194"/>
  <c r="R23" i="194"/>
  <c r="I23" i="194"/>
  <c r="H23" i="194"/>
  <c r="G23" i="194"/>
  <c r="F23" i="194"/>
  <c r="V22" i="194"/>
  <c r="S22" i="194"/>
  <c r="T22" i="194" s="1"/>
  <c r="R22" i="194"/>
  <c r="I22" i="194"/>
  <c r="H22" i="194"/>
  <c r="G22" i="194"/>
  <c r="F22" i="194"/>
  <c r="V21" i="194"/>
  <c r="T21" i="194"/>
  <c r="S21" i="194"/>
  <c r="R21" i="194"/>
  <c r="I21" i="194"/>
  <c r="H21" i="194"/>
  <c r="G21" i="194"/>
  <c r="F21" i="194"/>
  <c r="V20" i="194"/>
  <c r="S20" i="194"/>
  <c r="T20" i="194" s="1"/>
  <c r="R20" i="194"/>
  <c r="I20" i="194"/>
  <c r="H20" i="194"/>
  <c r="G20" i="194"/>
  <c r="F20" i="194"/>
  <c r="W20" i="194" s="1"/>
  <c r="X20" i="194" s="1"/>
  <c r="V19" i="194"/>
  <c r="T19" i="194"/>
  <c r="S19" i="194"/>
  <c r="R19" i="194"/>
  <c r="I19" i="194"/>
  <c r="H19" i="194"/>
  <c r="H28" i="194" s="1"/>
  <c r="G19" i="194"/>
  <c r="F19" i="194"/>
  <c r="V18" i="194"/>
  <c r="S18" i="194"/>
  <c r="T18" i="194" s="1"/>
  <c r="R18" i="194"/>
  <c r="I18" i="194"/>
  <c r="H18" i="194"/>
  <c r="G18" i="194"/>
  <c r="F18" i="194"/>
  <c r="W18" i="194" s="1"/>
  <c r="X18" i="194" s="1"/>
  <c r="W29" i="195"/>
  <c r="P29" i="195"/>
  <c r="N29" i="195"/>
  <c r="V29" i="195" s="1"/>
  <c r="X29" i="195" s="1"/>
  <c r="M29" i="195"/>
  <c r="L29" i="195"/>
  <c r="K29" i="195"/>
  <c r="S29" i="195" s="1"/>
  <c r="T29" i="195" s="1"/>
  <c r="J29" i="195"/>
  <c r="R29" i="195" s="1"/>
  <c r="E29" i="195"/>
  <c r="V26" i="195"/>
  <c r="S26" i="195"/>
  <c r="T26" i="195" s="1"/>
  <c r="R26" i="195"/>
  <c r="I26" i="195"/>
  <c r="H26" i="195"/>
  <c r="G26" i="195"/>
  <c r="F26" i="195"/>
  <c r="V25" i="195"/>
  <c r="S25" i="195"/>
  <c r="R25" i="195"/>
  <c r="T25" i="195" s="1"/>
  <c r="I25" i="195"/>
  <c r="H25" i="195"/>
  <c r="G25" i="195"/>
  <c r="F25" i="195"/>
  <c r="W25" i="195" s="1"/>
  <c r="V24" i="195"/>
  <c r="S24" i="195"/>
  <c r="T24" i="195" s="1"/>
  <c r="R24" i="195"/>
  <c r="I24" i="195"/>
  <c r="H24" i="195"/>
  <c r="G24" i="195"/>
  <c r="W24" i="195" s="1"/>
  <c r="X24" i="195" s="1"/>
  <c r="F24" i="195"/>
  <c r="V23" i="195"/>
  <c r="S23" i="195"/>
  <c r="R23" i="195"/>
  <c r="T23" i="195" s="1"/>
  <c r="I23" i="195"/>
  <c r="H23" i="195"/>
  <c r="G23" i="195"/>
  <c r="F23" i="195"/>
  <c r="V22" i="195"/>
  <c r="S22" i="195"/>
  <c r="T22" i="195" s="1"/>
  <c r="R22" i="195"/>
  <c r="I22" i="195"/>
  <c r="H22" i="195"/>
  <c r="G22" i="195"/>
  <c r="F22" i="195"/>
  <c r="V21" i="195"/>
  <c r="S21" i="195"/>
  <c r="R21" i="195"/>
  <c r="T21" i="195" s="1"/>
  <c r="I21" i="195"/>
  <c r="H21" i="195"/>
  <c r="G21" i="195"/>
  <c r="F21" i="195"/>
  <c r="W21" i="195" s="1"/>
  <c r="X21" i="195" s="1"/>
  <c r="V20" i="195"/>
  <c r="S20" i="195"/>
  <c r="T20" i="195" s="1"/>
  <c r="R20" i="195"/>
  <c r="I20" i="195"/>
  <c r="I29" i="195" s="1"/>
  <c r="H20" i="195"/>
  <c r="H29" i="195" s="1"/>
  <c r="G20" i="195"/>
  <c r="F20" i="195"/>
  <c r="W27" i="184"/>
  <c r="X27" i="184" s="1"/>
  <c r="V27" i="184"/>
  <c r="Q27" i="184"/>
  <c r="P27" i="184"/>
  <c r="O27" i="184"/>
  <c r="N27" i="184"/>
  <c r="M27" i="184"/>
  <c r="L27" i="184"/>
  <c r="K27" i="184"/>
  <c r="S27" i="184" s="1"/>
  <c r="T27" i="184" s="1"/>
  <c r="J27" i="184"/>
  <c r="R27" i="184" s="1"/>
  <c r="E27" i="184"/>
  <c r="V26" i="184"/>
  <c r="S26" i="184"/>
  <c r="R26" i="184"/>
  <c r="I26" i="184"/>
  <c r="H26" i="184"/>
  <c r="G26" i="184"/>
  <c r="F26" i="184"/>
  <c r="W26" i="184" s="1"/>
  <c r="X26" i="184" s="1"/>
  <c r="V25" i="184"/>
  <c r="S25" i="184"/>
  <c r="T25" i="184" s="1"/>
  <c r="R25" i="184"/>
  <c r="I25" i="184"/>
  <c r="H25" i="184"/>
  <c r="G25" i="184"/>
  <c r="F25" i="184"/>
  <c r="V24" i="184"/>
  <c r="S24" i="184"/>
  <c r="R24" i="184"/>
  <c r="T24" i="184" s="1"/>
  <c r="I24" i="184"/>
  <c r="H24" i="184"/>
  <c r="G24" i="184"/>
  <c r="F24" i="184"/>
  <c r="V23" i="184"/>
  <c r="S23" i="184"/>
  <c r="T23" i="184" s="1"/>
  <c r="R23" i="184"/>
  <c r="I23" i="184"/>
  <c r="H23" i="184"/>
  <c r="G23" i="184"/>
  <c r="W23" i="184" s="1"/>
  <c r="X23" i="184" s="1"/>
  <c r="F23" i="184"/>
  <c r="V22" i="184"/>
  <c r="S22" i="184"/>
  <c r="R22" i="184"/>
  <c r="T22" i="184" s="1"/>
  <c r="I22" i="184"/>
  <c r="H22" i="184"/>
  <c r="G22" i="184"/>
  <c r="F22" i="184"/>
  <c r="W22" i="184" s="1"/>
  <c r="X22" i="184" s="1"/>
  <c r="V21" i="184"/>
  <c r="S21" i="184"/>
  <c r="T21" i="184" s="1"/>
  <c r="R21" i="184"/>
  <c r="I21" i="184"/>
  <c r="H21" i="184"/>
  <c r="G21" i="184"/>
  <c r="F21" i="184"/>
  <c r="V20" i="184"/>
  <c r="S20" i="184"/>
  <c r="R20" i="184"/>
  <c r="T20" i="184" s="1"/>
  <c r="I20" i="184"/>
  <c r="I27" i="184" s="1"/>
  <c r="H20" i="184"/>
  <c r="G20" i="184"/>
  <c r="F20" i="184"/>
  <c r="V19" i="184"/>
  <c r="S19" i="184"/>
  <c r="T19" i="184" s="1"/>
  <c r="R19" i="184"/>
  <c r="I19" i="184"/>
  <c r="H19" i="184"/>
  <c r="H27" i="184" s="1"/>
  <c r="G19" i="184"/>
  <c r="F19" i="184"/>
  <c r="W23" i="195" l="1"/>
  <c r="X23" i="195" s="1"/>
  <c r="W22" i="195"/>
  <c r="X22" i="195" s="1"/>
  <c r="W26" i="195"/>
  <c r="X26" i="195" s="1"/>
  <c r="W20" i="195"/>
  <c r="X20" i="195" s="1"/>
  <c r="W22" i="194"/>
  <c r="X22" i="194" s="1"/>
  <c r="W19" i="194"/>
  <c r="X19" i="194" s="1"/>
  <c r="W21" i="194"/>
  <c r="X21" i="194" s="1"/>
  <c r="W23" i="194"/>
  <c r="X23" i="194" s="1"/>
  <c r="W20" i="193"/>
  <c r="W24" i="193"/>
  <c r="X24" i="193" s="1"/>
  <c r="W27" i="193"/>
  <c r="X27" i="193" s="1"/>
  <c r="W29" i="193"/>
  <c r="W42" i="193"/>
  <c r="X42" i="193" s="1"/>
  <c r="W25" i="193"/>
  <c r="W35" i="193"/>
  <c r="W36" i="193"/>
  <c r="X36" i="193" s="1"/>
  <c r="W40" i="193"/>
  <c r="X40" i="193" s="1"/>
  <c r="W47" i="193"/>
  <c r="X47" i="193" s="1"/>
  <c r="W30" i="193"/>
  <c r="W23" i="193"/>
  <c r="X23" i="193" s="1"/>
  <c r="W33" i="193"/>
  <c r="X33" i="193" s="1"/>
  <c r="W23" i="183"/>
  <c r="X23" i="183" s="1"/>
  <c r="W20" i="183"/>
  <c r="X20" i="183" s="1"/>
  <c r="W20" i="184"/>
  <c r="X20" i="184" s="1"/>
  <c r="W24" i="184"/>
  <c r="W25" i="184"/>
  <c r="W21" i="184"/>
  <c r="X21" i="184" s="1"/>
  <c r="W19" i="184"/>
  <c r="X19" i="184" s="1"/>
  <c r="T28" i="194"/>
  <c r="T26" i="184"/>
  <c r="I28" i="194"/>
  <c r="T26" i="194"/>
  <c r="I49" i="193"/>
  <c r="X22" i="193"/>
  <c r="X32" i="193"/>
  <c r="X41" i="193"/>
  <c r="T24" i="183"/>
  <c r="X24" i="184"/>
  <c r="X25" i="195"/>
  <c r="X20" i="193"/>
  <c r="T31" i="193"/>
  <c r="X39" i="193"/>
  <c r="X48" i="193"/>
  <c r="W28" i="186" l="1"/>
  <c r="Q28" i="186"/>
  <c r="P28" i="186"/>
  <c r="O28" i="186"/>
  <c r="S28" i="186" s="1"/>
  <c r="N28" i="186"/>
  <c r="M28" i="186"/>
  <c r="L28" i="186"/>
  <c r="J28" i="186"/>
  <c r="R28" i="186" s="1"/>
  <c r="E28" i="186"/>
  <c r="V27" i="186"/>
  <c r="T27" i="186"/>
  <c r="S27" i="186"/>
  <c r="R27" i="186"/>
  <c r="H27" i="186"/>
  <c r="G27" i="186"/>
  <c r="F27" i="186"/>
  <c r="V26" i="186"/>
  <c r="T26" i="186"/>
  <c r="S26" i="186"/>
  <c r="R26" i="186"/>
  <c r="I26" i="186"/>
  <c r="H26" i="186"/>
  <c r="G26" i="186"/>
  <c r="F26" i="186"/>
  <c r="V25" i="186"/>
  <c r="S25" i="186"/>
  <c r="T25" i="186" s="1"/>
  <c r="R25" i="186"/>
  <c r="I25" i="186"/>
  <c r="H25" i="186"/>
  <c r="G25" i="186"/>
  <c r="F25" i="186"/>
  <c r="V24" i="186"/>
  <c r="T24" i="186"/>
  <c r="S24" i="186"/>
  <c r="R24" i="186"/>
  <c r="I24" i="186"/>
  <c r="H24" i="186"/>
  <c r="G24" i="186"/>
  <c r="F24" i="186"/>
  <c r="V23" i="186"/>
  <c r="S23" i="186"/>
  <c r="T23" i="186" s="1"/>
  <c r="R23" i="186"/>
  <c r="I23" i="186"/>
  <c r="H23" i="186"/>
  <c r="G23" i="186"/>
  <c r="W23" i="186" s="1"/>
  <c r="X23" i="186" s="1"/>
  <c r="F23" i="186"/>
  <c r="V22" i="186"/>
  <c r="T22" i="186"/>
  <c r="S22" i="186"/>
  <c r="R22" i="186"/>
  <c r="I22" i="186"/>
  <c r="H22" i="186"/>
  <c r="G22" i="186"/>
  <c r="W22" i="186" s="1"/>
  <c r="X22" i="186" s="1"/>
  <c r="F22" i="186"/>
  <c r="V21" i="186"/>
  <c r="S21" i="186"/>
  <c r="T21" i="186" s="1"/>
  <c r="R21" i="186"/>
  <c r="I21" i="186"/>
  <c r="H21" i="186"/>
  <c r="G21" i="186"/>
  <c r="W21" i="186" s="1"/>
  <c r="X21" i="186" s="1"/>
  <c r="F21" i="186"/>
  <c r="V20" i="186"/>
  <c r="T20" i="186"/>
  <c r="S20" i="186"/>
  <c r="R20" i="186"/>
  <c r="I20" i="186"/>
  <c r="I28" i="186" s="1"/>
  <c r="H20" i="186"/>
  <c r="H28" i="186" s="1"/>
  <c r="G20" i="186"/>
  <c r="W20" i="186" s="1"/>
  <c r="X20" i="186" s="1"/>
  <c r="F20" i="186"/>
  <c r="W28" i="187"/>
  <c r="Q28" i="187"/>
  <c r="P28" i="187"/>
  <c r="O28" i="187"/>
  <c r="V28" i="187" s="1"/>
  <c r="N28" i="187"/>
  <c r="M28" i="187"/>
  <c r="I28" i="187" s="1"/>
  <c r="L28" i="187"/>
  <c r="J28" i="187"/>
  <c r="R28" i="187" s="1"/>
  <c r="H28" i="187"/>
  <c r="E28" i="187"/>
  <c r="V27" i="187"/>
  <c r="S27" i="187"/>
  <c r="T27" i="187" s="1"/>
  <c r="R27" i="187"/>
  <c r="I27" i="187"/>
  <c r="H27" i="187"/>
  <c r="G27" i="187"/>
  <c r="F27" i="187"/>
  <c r="V26" i="187"/>
  <c r="S26" i="187"/>
  <c r="T26" i="187" s="1"/>
  <c r="R26" i="187"/>
  <c r="I26" i="187"/>
  <c r="H26" i="187"/>
  <c r="G26" i="187"/>
  <c r="W26" i="187" s="1"/>
  <c r="X26" i="187" s="1"/>
  <c r="F26" i="187"/>
  <c r="V25" i="187"/>
  <c r="S25" i="187"/>
  <c r="T25" i="187" s="1"/>
  <c r="R25" i="187"/>
  <c r="I25" i="187"/>
  <c r="H25" i="187"/>
  <c r="G25" i="187"/>
  <c r="F25" i="187"/>
  <c r="V24" i="187"/>
  <c r="S24" i="187"/>
  <c r="T24" i="187" s="1"/>
  <c r="R24" i="187"/>
  <c r="I24" i="187"/>
  <c r="H24" i="187"/>
  <c r="G24" i="187"/>
  <c r="W24" i="187" s="1"/>
  <c r="X24" i="187" s="1"/>
  <c r="F24" i="187"/>
  <c r="V23" i="187"/>
  <c r="S23" i="187"/>
  <c r="T23" i="187" s="1"/>
  <c r="R23" i="187"/>
  <c r="I23" i="187"/>
  <c r="H23" i="187"/>
  <c r="G23" i="187"/>
  <c r="F23" i="187"/>
  <c r="V22" i="187"/>
  <c r="S22" i="187"/>
  <c r="T22" i="187" s="1"/>
  <c r="R22" i="187"/>
  <c r="I22" i="187"/>
  <c r="H22" i="187"/>
  <c r="G22" i="187"/>
  <c r="W22" i="187" s="1"/>
  <c r="X22" i="187" s="1"/>
  <c r="F22" i="187"/>
  <c r="V21" i="187"/>
  <c r="S21" i="187"/>
  <c r="T21" i="187" s="1"/>
  <c r="R21" i="187"/>
  <c r="I21" i="187"/>
  <c r="H21" i="187"/>
  <c r="G21" i="187"/>
  <c r="F21" i="187"/>
  <c r="V20" i="187"/>
  <c r="S20" i="187"/>
  <c r="T20" i="187" s="1"/>
  <c r="R20" i="187"/>
  <c r="I20" i="187"/>
  <c r="H20" i="187"/>
  <c r="G20" i="187"/>
  <c r="W20" i="187" s="1"/>
  <c r="X20" i="187" s="1"/>
  <c r="F20" i="187"/>
  <c r="W24" i="188"/>
  <c r="Q24" i="188"/>
  <c r="P24" i="188"/>
  <c r="O24" i="188"/>
  <c r="V24" i="188" s="1"/>
  <c r="N24" i="188"/>
  <c r="M24" i="188"/>
  <c r="I24" i="188" s="1"/>
  <c r="L24" i="188"/>
  <c r="J24" i="188"/>
  <c r="R24" i="188" s="1"/>
  <c r="E24" i="188"/>
  <c r="V23" i="188"/>
  <c r="S23" i="188"/>
  <c r="T23" i="188" s="1"/>
  <c r="R23" i="188"/>
  <c r="I23" i="188"/>
  <c r="H23" i="188"/>
  <c r="G23" i="188"/>
  <c r="F23" i="188"/>
  <c r="V22" i="188"/>
  <c r="S22" i="188"/>
  <c r="T22" i="188" s="1"/>
  <c r="R22" i="188"/>
  <c r="I22" i="188"/>
  <c r="H22" i="188"/>
  <c r="G22" i="188"/>
  <c r="F22" i="188"/>
  <c r="V21" i="188"/>
  <c r="R21" i="188"/>
  <c r="T21" i="188" s="1"/>
  <c r="I21" i="188"/>
  <c r="H21" i="188"/>
  <c r="H24" i="188" s="1"/>
  <c r="G21" i="188"/>
  <c r="F21" i="188"/>
  <c r="W21" i="188" s="1"/>
  <c r="X21" i="188" s="1"/>
  <c r="V20" i="188"/>
  <c r="T20" i="188"/>
  <c r="R20" i="188"/>
  <c r="I20" i="188"/>
  <c r="H20" i="188"/>
  <c r="G20" i="188"/>
  <c r="F20" i="188"/>
  <c r="W26" i="189"/>
  <c r="Q26" i="189"/>
  <c r="P26" i="189"/>
  <c r="O26" i="189"/>
  <c r="V26" i="189" s="1"/>
  <c r="X26" i="189" s="1"/>
  <c r="N26" i="189"/>
  <c r="M26" i="189"/>
  <c r="S26" i="189" s="1"/>
  <c r="L26" i="189"/>
  <c r="J26" i="189"/>
  <c r="R26" i="189" s="1"/>
  <c r="H26" i="189"/>
  <c r="E26" i="189"/>
  <c r="V25" i="189"/>
  <c r="S25" i="189"/>
  <c r="T25" i="189" s="1"/>
  <c r="R25" i="189"/>
  <c r="I25" i="189"/>
  <c r="H25" i="189"/>
  <c r="G25" i="189"/>
  <c r="W25" i="189" s="1"/>
  <c r="X25" i="189" s="1"/>
  <c r="F25" i="189"/>
  <c r="V24" i="189"/>
  <c r="S24" i="189"/>
  <c r="T24" i="189" s="1"/>
  <c r="R24" i="189"/>
  <c r="I24" i="189"/>
  <c r="H24" i="189"/>
  <c r="G24" i="189"/>
  <c r="F24" i="189"/>
  <c r="V23" i="189"/>
  <c r="S23" i="189"/>
  <c r="T23" i="189" s="1"/>
  <c r="R23" i="189"/>
  <c r="I23" i="189"/>
  <c r="H23" i="189"/>
  <c r="G23" i="189"/>
  <c r="F23" i="189"/>
  <c r="V22" i="189"/>
  <c r="S22" i="189"/>
  <c r="T22" i="189" s="1"/>
  <c r="R22" i="189"/>
  <c r="I22" i="189"/>
  <c r="H22" i="189"/>
  <c r="G22" i="189"/>
  <c r="F22" i="189"/>
  <c r="V21" i="189"/>
  <c r="S21" i="189"/>
  <c r="T21" i="189" s="1"/>
  <c r="R21" i="189"/>
  <c r="I21" i="189"/>
  <c r="H21" i="189"/>
  <c r="G21" i="189"/>
  <c r="W21" i="189" s="1"/>
  <c r="X21" i="189" s="1"/>
  <c r="F21" i="189"/>
  <c r="V20" i="189"/>
  <c r="S20" i="189"/>
  <c r="T20" i="189" s="1"/>
  <c r="R20" i="189"/>
  <c r="I20" i="189"/>
  <c r="H20" i="189"/>
  <c r="G20" i="189"/>
  <c r="F20" i="189"/>
  <c r="V19" i="189"/>
  <c r="S19" i="189"/>
  <c r="T19" i="189" s="1"/>
  <c r="R19" i="189"/>
  <c r="I19" i="189"/>
  <c r="H19" i="189"/>
  <c r="G19" i="189"/>
  <c r="F19" i="189"/>
  <c r="W26" i="190"/>
  <c r="Q26" i="190"/>
  <c r="P26" i="190"/>
  <c r="O26" i="190"/>
  <c r="V26" i="190" s="1"/>
  <c r="N26" i="190"/>
  <c r="M26" i="190"/>
  <c r="L26" i="190"/>
  <c r="J26" i="190"/>
  <c r="R26" i="190" s="1"/>
  <c r="H26" i="190"/>
  <c r="E26" i="190"/>
  <c r="V25" i="190"/>
  <c r="S25" i="190"/>
  <c r="T25" i="190" s="1"/>
  <c r="R25" i="190"/>
  <c r="I25" i="190"/>
  <c r="H25" i="190"/>
  <c r="G25" i="190"/>
  <c r="F25" i="190"/>
  <c r="V24" i="190"/>
  <c r="S24" i="190"/>
  <c r="T24" i="190" s="1"/>
  <c r="R24" i="190"/>
  <c r="I24" i="190"/>
  <c r="H24" i="190"/>
  <c r="G24" i="190"/>
  <c r="F24" i="190"/>
  <c r="V23" i="190"/>
  <c r="S23" i="190"/>
  <c r="T23" i="190" s="1"/>
  <c r="R23" i="190"/>
  <c r="I23" i="190"/>
  <c r="H23" i="190"/>
  <c r="G23" i="190"/>
  <c r="W23" i="190" s="1"/>
  <c r="X23" i="190" s="1"/>
  <c r="F23" i="190"/>
  <c r="V22" i="190"/>
  <c r="S22" i="190"/>
  <c r="T22" i="190" s="1"/>
  <c r="R22" i="190"/>
  <c r="I22" i="190"/>
  <c r="H22" i="190"/>
  <c r="G22" i="190"/>
  <c r="F22" i="190"/>
  <c r="V21" i="190"/>
  <c r="S21" i="190"/>
  <c r="T21" i="190" s="1"/>
  <c r="R21" i="190"/>
  <c r="I21" i="190"/>
  <c r="H21" i="190"/>
  <c r="G21" i="190"/>
  <c r="F21" i="190"/>
  <c r="V20" i="190"/>
  <c r="S20" i="190"/>
  <c r="T20" i="190" s="1"/>
  <c r="R20" i="190"/>
  <c r="I20" i="190"/>
  <c r="H20" i="190"/>
  <c r="G20" i="190"/>
  <c r="F20" i="190"/>
  <c r="W27" i="191"/>
  <c r="Q27" i="191"/>
  <c r="P27" i="191"/>
  <c r="O27" i="191"/>
  <c r="V27" i="191" s="1"/>
  <c r="N27" i="191"/>
  <c r="M27" i="191"/>
  <c r="L27" i="191"/>
  <c r="J27" i="191"/>
  <c r="R27" i="191" s="1"/>
  <c r="H27" i="191"/>
  <c r="E27" i="191"/>
  <c r="V26" i="191"/>
  <c r="S26" i="191"/>
  <c r="T26" i="191" s="1"/>
  <c r="R26" i="191"/>
  <c r="I26" i="191"/>
  <c r="H26" i="191"/>
  <c r="G26" i="191"/>
  <c r="F26" i="191"/>
  <c r="V25" i="191"/>
  <c r="S25" i="191"/>
  <c r="T25" i="191" s="1"/>
  <c r="R25" i="191"/>
  <c r="I25" i="191"/>
  <c r="H25" i="191"/>
  <c r="G25" i="191"/>
  <c r="F25" i="191"/>
  <c r="V24" i="191"/>
  <c r="S24" i="191"/>
  <c r="T24" i="191" s="1"/>
  <c r="R24" i="191"/>
  <c r="I24" i="191"/>
  <c r="H24" i="191"/>
  <c r="G24" i="191"/>
  <c r="F24" i="191"/>
  <c r="V23" i="191"/>
  <c r="S23" i="191"/>
  <c r="T23" i="191" s="1"/>
  <c r="R23" i="191"/>
  <c r="I23" i="191"/>
  <c r="H23" i="191"/>
  <c r="G23" i="191"/>
  <c r="F23" i="191"/>
  <c r="V22" i="191"/>
  <c r="S22" i="191"/>
  <c r="T22" i="191" s="1"/>
  <c r="R22" i="191"/>
  <c r="I22" i="191"/>
  <c r="H22" i="191"/>
  <c r="G22" i="191"/>
  <c r="F22" i="191"/>
  <c r="V21" i="191"/>
  <c r="S21" i="191"/>
  <c r="T21" i="191" s="1"/>
  <c r="R21" i="191"/>
  <c r="I21" i="191"/>
  <c r="H21" i="191"/>
  <c r="G21" i="191"/>
  <c r="F21" i="191"/>
  <c r="V20" i="191"/>
  <c r="S20" i="191"/>
  <c r="T20" i="191" s="1"/>
  <c r="R20" i="191"/>
  <c r="I20" i="191"/>
  <c r="H20" i="191"/>
  <c r="G20" i="191"/>
  <c r="F20" i="191"/>
  <c r="V19" i="191"/>
  <c r="S19" i="191"/>
  <c r="T19" i="191" s="1"/>
  <c r="R19" i="191"/>
  <c r="I19" i="191"/>
  <c r="H19" i="191"/>
  <c r="G19" i="191"/>
  <c r="F19" i="191"/>
  <c r="W28" i="192"/>
  <c r="Q28" i="192"/>
  <c r="P28" i="192"/>
  <c r="O28" i="192"/>
  <c r="V28" i="192" s="1"/>
  <c r="X28" i="192" s="1"/>
  <c r="N28" i="192"/>
  <c r="M28" i="192"/>
  <c r="I28" i="192" s="1"/>
  <c r="L28" i="192"/>
  <c r="J28" i="192"/>
  <c r="R28" i="192" s="1"/>
  <c r="H28" i="192"/>
  <c r="E28" i="192"/>
  <c r="V27" i="192"/>
  <c r="S27" i="192"/>
  <c r="T27" i="192" s="1"/>
  <c r="R27" i="192"/>
  <c r="I27" i="192"/>
  <c r="H27" i="192"/>
  <c r="G27" i="192"/>
  <c r="W27" i="192" s="1"/>
  <c r="X27" i="192" s="1"/>
  <c r="F27" i="192"/>
  <c r="V26" i="192"/>
  <c r="S26" i="192"/>
  <c r="T26" i="192" s="1"/>
  <c r="R26" i="192"/>
  <c r="I26" i="192"/>
  <c r="H26" i="192"/>
  <c r="G26" i="192"/>
  <c r="F26" i="192"/>
  <c r="V25" i="192"/>
  <c r="S25" i="192"/>
  <c r="T25" i="192" s="1"/>
  <c r="R25" i="192"/>
  <c r="I25" i="192"/>
  <c r="H25" i="192"/>
  <c r="G25" i="192"/>
  <c r="F25" i="192"/>
  <c r="V24" i="192"/>
  <c r="S24" i="192"/>
  <c r="T24" i="192" s="1"/>
  <c r="R24" i="192"/>
  <c r="I24" i="192"/>
  <c r="H24" i="192"/>
  <c r="G24" i="192"/>
  <c r="W24" i="192" s="1"/>
  <c r="X24" i="192" s="1"/>
  <c r="F24" i="192"/>
  <c r="V23" i="192"/>
  <c r="S23" i="192"/>
  <c r="T23" i="192" s="1"/>
  <c r="R23" i="192"/>
  <c r="I23" i="192"/>
  <c r="H23" i="192"/>
  <c r="G23" i="192"/>
  <c r="W23" i="192" s="1"/>
  <c r="X23" i="192" s="1"/>
  <c r="F23" i="192"/>
  <c r="V22" i="192"/>
  <c r="S22" i="192"/>
  <c r="T22" i="192" s="1"/>
  <c r="R22" i="192"/>
  <c r="I22" i="192"/>
  <c r="H22" i="192"/>
  <c r="G22" i="192"/>
  <c r="F22" i="192"/>
  <c r="V21" i="192"/>
  <c r="S21" i="192"/>
  <c r="T21" i="192" s="1"/>
  <c r="R21" i="192"/>
  <c r="I21" i="192"/>
  <c r="H21" i="192"/>
  <c r="G21" i="192"/>
  <c r="F21" i="192"/>
  <c r="V20" i="192"/>
  <c r="S20" i="192"/>
  <c r="T20" i="192" s="1"/>
  <c r="R20" i="192"/>
  <c r="I20" i="192"/>
  <c r="H20" i="192"/>
  <c r="G20" i="192"/>
  <c r="W20" i="192" s="1"/>
  <c r="X20" i="192" s="1"/>
  <c r="F20" i="192"/>
  <c r="W31" i="185"/>
  <c r="V31" i="185"/>
  <c r="Q31" i="185"/>
  <c r="P31" i="185"/>
  <c r="O31" i="185"/>
  <c r="N31" i="185"/>
  <c r="R31" i="185" s="1"/>
  <c r="T31" i="185" s="1"/>
  <c r="M31" i="185"/>
  <c r="L31" i="185"/>
  <c r="J31" i="185"/>
  <c r="I31" i="185"/>
  <c r="E31" i="185"/>
  <c r="V30" i="185"/>
  <c r="T30" i="185"/>
  <c r="R30" i="185"/>
  <c r="I30" i="185"/>
  <c r="H30" i="185"/>
  <c r="G30" i="185"/>
  <c r="W30" i="185" s="1"/>
  <c r="X30" i="185" s="1"/>
  <c r="F30" i="185"/>
  <c r="V29" i="185"/>
  <c r="R29" i="185"/>
  <c r="T29" i="185" s="1"/>
  <c r="H29" i="185"/>
  <c r="G29" i="185"/>
  <c r="F29" i="185"/>
  <c r="V28" i="185"/>
  <c r="R28" i="185"/>
  <c r="T28" i="185" s="1"/>
  <c r="I28" i="185"/>
  <c r="H28" i="185"/>
  <c r="G28" i="185"/>
  <c r="F28" i="185"/>
  <c r="W28" i="185" s="1"/>
  <c r="X28" i="185" s="1"/>
  <c r="V27" i="185"/>
  <c r="T27" i="185"/>
  <c r="R27" i="185"/>
  <c r="I27" i="185"/>
  <c r="H27" i="185"/>
  <c r="G27" i="185"/>
  <c r="W27" i="185" s="1"/>
  <c r="X27" i="185" s="1"/>
  <c r="F27" i="185"/>
  <c r="V26" i="185"/>
  <c r="R26" i="185"/>
  <c r="T26" i="185" s="1"/>
  <c r="I26" i="185"/>
  <c r="H26" i="185"/>
  <c r="G26" i="185"/>
  <c r="F26" i="185"/>
  <c r="V25" i="185"/>
  <c r="T25" i="185"/>
  <c r="R25" i="185"/>
  <c r="I25" i="185"/>
  <c r="H25" i="185"/>
  <c r="G25" i="185"/>
  <c r="F25" i="185"/>
  <c r="V24" i="185"/>
  <c r="R24" i="185"/>
  <c r="T24" i="185" s="1"/>
  <c r="I24" i="185"/>
  <c r="H24" i="185"/>
  <c r="G24" i="185"/>
  <c r="F24" i="185"/>
  <c r="W24" i="185" s="1"/>
  <c r="X24" i="185" s="1"/>
  <c r="V23" i="185"/>
  <c r="T23" i="185"/>
  <c r="R23" i="185"/>
  <c r="I23" i="185"/>
  <c r="H23" i="185"/>
  <c r="G23" i="185"/>
  <c r="F23" i="185"/>
  <c r="V22" i="185"/>
  <c r="R22" i="185"/>
  <c r="T22" i="185" s="1"/>
  <c r="I22" i="185"/>
  <c r="H22" i="185"/>
  <c r="G22" i="185"/>
  <c r="F22" i="185"/>
  <c r="V21" i="185"/>
  <c r="T21" i="185"/>
  <c r="R21" i="185"/>
  <c r="I21" i="185"/>
  <c r="H21" i="185"/>
  <c r="G21" i="185"/>
  <c r="W21" i="185" s="1"/>
  <c r="X21" i="185" s="1"/>
  <c r="F21" i="185"/>
  <c r="V20" i="185"/>
  <c r="R20" i="185"/>
  <c r="T20" i="185" s="1"/>
  <c r="I20" i="185"/>
  <c r="H20" i="185"/>
  <c r="H31" i="185" s="1"/>
  <c r="G20" i="185"/>
  <c r="F20" i="185"/>
  <c r="W22" i="192" l="1"/>
  <c r="X22" i="192" s="1"/>
  <c r="W26" i="192"/>
  <c r="X26" i="192" s="1"/>
  <c r="W21" i="192"/>
  <c r="X21" i="192" s="1"/>
  <c r="W25" i="192"/>
  <c r="X25" i="192" s="1"/>
  <c r="W19" i="191"/>
  <c r="X19" i="191" s="1"/>
  <c r="W20" i="191"/>
  <c r="X20" i="191" s="1"/>
  <c r="W21" i="191"/>
  <c r="X21" i="191" s="1"/>
  <c r="W22" i="191"/>
  <c r="X22" i="191" s="1"/>
  <c r="W23" i="191"/>
  <c r="X23" i="191" s="1"/>
  <c r="W24" i="191"/>
  <c r="X24" i="191" s="1"/>
  <c r="W25" i="191"/>
  <c r="X25" i="191" s="1"/>
  <c r="W26" i="191"/>
  <c r="X26" i="191" s="1"/>
  <c r="X27" i="191"/>
  <c r="W21" i="190"/>
  <c r="X21" i="190" s="1"/>
  <c r="W25" i="190"/>
  <c r="X26" i="190"/>
  <c r="W22" i="190"/>
  <c r="X22" i="190" s="1"/>
  <c r="W20" i="190"/>
  <c r="X20" i="190" s="1"/>
  <c r="W24" i="190"/>
  <c r="X24" i="190" s="1"/>
  <c r="X25" i="190"/>
  <c r="W20" i="189"/>
  <c r="X20" i="189" s="1"/>
  <c r="W24" i="189"/>
  <c r="X24" i="189" s="1"/>
  <c r="W19" i="189"/>
  <c r="X19" i="189" s="1"/>
  <c r="W23" i="189"/>
  <c r="X23" i="189" s="1"/>
  <c r="W22" i="189"/>
  <c r="X22" i="189" s="1"/>
  <c r="X24" i="188"/>
  <c r="W20" i="188"/>
  <c r="X20" i="188" s="1"/>
  <c r="W23" i="188"/>
  <c r="X23" i="188" s="1"/>
  <c r="W22" i="188"/>
  <c r="X22" i="188" s="1"/>
  <c r="W21" i="187"/>
  <c r="X21" i="187" s="1"/>
  <c r="W25" i="187"/>
  <c r="X25" i="187" s="1"/>
  <c r="W23" i="187"/>
  <c r="X23" i="187" s="1"/>
  <c r="W27" i="187"/>
  <c r="X27" i="187" s="1"/>
  <c r="X28" i="187"/>
  <c r="W24" i="186"/>
  <c r="X24" i="186" s="1"/>
  <c r="W25" i="186"/>
  <c r="X25" i="186" s="1"/>
  <c r="W26" i="186"/>
  <c r="X26" i="186" s="1"/>
  <c r="W27" i="186"/>
  <c r="X27" i="186" s="1"/>
  <c r="W20" i="185"/>
  <c r="X20" i="185" s="1"/>
  <c r="W23" i="185"/>
  <c r="X23" i="185" s="1"/>
  <c r="W26" i="185"/>
  <c r="X26" i="185" s="1"/>
  <c r="W25" i="185"/>
  <c r="X25" i="185" s="1"/>
  <c r="W29" i="185"/>
  <c r="X29" i="185" s="1"/>
  <c r="X31" i="185"/>
  <c r="W22" i="185"/>
  <c r="X22" i="185" s="1"/>
  <c r="S26" i="190"/>
  <c r="T26" i="190" s="1"/>
  <c r="T28" i="186"/>
  <c r="S28" i="192"/>
  <c r="T28" i="192" s="1"/>
  <c r="I27" i="191"/>
  <c r="S27" i="191"/>
  <c r="T27" i="191" s="1"/>
  <c r="I26" i="190"/>
  <c r="T26" i="189"/>
  <c r="S24" i="188"/>
  <c r="T24" i="188" s="1"/>
  <c r="S28" i="187"/>
  <c r="T28" i="187" s="1"/>
  <c r="I26" i="189"/>
  <c r="V28" i="186"/>
  <c r="X28" i="186" s="1"/>
  <c r="W24" i="175" l="1"/>
  <c r="X24" i="175" s="1"/>
  <c r="V24" i="175"/>
  <c r="Q24" i="175"/>
  <c r="P24" i="175"/>
  <c r="O24" i="175"/>
  <c r="N24" i="175"/>
  <c r="M24" i="175"/>
  <c r="L24" i="175"/>
  <c r="K24" i="175"/>
  <c r="S24" i="175" s="1"/>
  <c r="T24" i="175" s="1"/>
  <c r="J24" i="175"/>
  <c r="R24" i="175" s="1"/>
  <c r="E24" i="175"/>
  <c r="V23" i="175"/>
  <c r="S23" i="175"/>
  <c r="T23" i="175" s="1"/>
  <c r="R23" i="175"/>
  <c r="I23" i="175"/>
  <c r="H23" i="175"/>
  <c r="G23" i="175"/>
  <c r="F23" i="175"/>
  <c r="V22" i="175"/>
  <c r="S22" i="175"/>
  <c r="T22" i="175" s="1"/>
  <c r="R22" i="175"/>
  <c r="I22" i="175"/>
  <c r="H22" i="175"/>
  <c r="G22" i="175"/>
  <c r="F22" i="175"/>
  <c r="V21" i="175"/>
  <c r="S21" i="175"/>
  <c r="T21" i="175" s="1"/>
  <c r="R21" i="175"/>
  <c r="I21" i="175"/>
  <c r="I24" i="175" s="1"/>
  <c r="H21" i="175"/>
  <c r="G21" i="175"/>
  <c r="F21" i="175"/>
  <c r="W21" i="175" s="1"/>
  <c r="X21" i="175" s="1"/>
  <c r="V20" i="175"/>
  <c r="S20" i="175"/>
  <c r="T20" i="175" s="1"/>
  <c r="R20" i="175"/>
  <c r="I20" i="175"/>
  <c r="H20" i="175"/>
  <c r="H24" i="175" s="1"/>
  <c r="G20" i="175"/>
  <c r="F20" i="175"/>
  <c r="W24" i="176"/>
  <c r="X24" i="176" s="1"/>
  <c r="V24" i="176"/>
  <c r="Q24" i="176"/>
  <c r="P24" i="176"/>
  <c r="O24" i="176"/>
  <c r="N24" i="176"/>
  <c r="M24" i="176"/>
  <c r="L24" i="176"/>
  <c r="K24" i="176"/>
  <c r="J24" i="176"/>
  <c r="E24" i="176"/>
  <c r="V23" i="176"/>
  <c r="S23" i="176"/>
  <c r="T23" i="176" s="1"/>
  <c r="R23" i="176"/>
  <c r="I23" i="176"/>
  <c r="H23" i="176"/>
  <c r="G23" i="176"/>
  <c r="F23" i="176"/>
  <c r="V22" i="176"/>
  <c r="T22" i="176"/>
  <c r="S22" i="176"/>
  <c r="R22" i="176"/>
  <c r="I22" i="176"/>
  <c r="H22" i="176"/>
  <c r="G22" i="176"/>
  <c r="F22" i="176"/>
  <c r="V21" i="176"/>
  <c r="I21" i="176"/>
  <c r="H21" i="176"/>
  <c r="G21" i="176"/>
  <c r="W21" i="176" s="1"/>
  <c r="X21" i="176" s="1"/>
  <c r="F21" i="176"/>
  <c r="V20" i="176"/>
  <c r="S20" i="176"/>
  <c r="T20" i="176" s="1"/>
  <c r="R20" i="176"/>
  <c r="R24" i="176" s="1"/>
  <c r="I20" i="176"/>
  <c r="I24" i="176" s="1"/>
  <c r="H20" i="176"/>
  <c r="G20" i="176"/>
  <c r="F20" i="176"/>
  <c r="V19" i="176"/>
  <c r="S19" i="176"/>
  <c r="S24" i="176" s="1"/>
  <c r="R19" i="176"/>
  <c r="I19" i="176"/>
  <c r="H19" i="176"/>
  <c r="H24" i="176" s="1"/>
  <c r="G19" i="176"/>
  <c r="F19" i="176"/>
  <c r="W24" i="177"/>
  <c r="X24" i="177" s="1"/>
  <c r="V24" i="177"/>
  <c r="Q24" i="177"/>
  <c r="P24" i="177"/>
  <c r="O24" i="177"/>
  <c r="N24" i="177"/>
  <c r="M24" i="177"/>
  <c r="L24" i="177"/>
  <c r="K24" i="177"/>
  <c r="S24" i="177" s="1"/>
  <c r="T24" i="177" s="1"/>
  <c r="J24" i="177"/>
  <c r="R24" i="177" s="1"/>
  <c r="I24" i="177"/>
  <c r="E24" i="177"/>
  <c r="V23" i="177"/>
  <c r="S23" i="177"/>
  <c r="T23" i="177" s="1"/>
  <c r="R23" i="177"/>
  <c r="I23" i="177"/>
  <c r="H23" i="177"/>
  <c r="G23" i="177"/>
  <c r="F23" i="177"/>
  <c r="W23" i="177" s="1"/>
  <c r="X23" i="177" s="1"/>
  <c r="V22" i="177"/>
  <c r="T22" i="177"/>
  <c r="S22" i="177"/>
  <c r="R22" i="177"/>
  <c r="I22" i="177"/>
  <c r="H22" i="177"/>
  <c r="G22" i="177"/>
  <c r="F22" i="177"/>
  <c r="W22" i="177" s="1"/>
  <c r="X22" i="177" s="1"/>
  <c r="V21" i="177"/>
  <c r="S21" i="177"/>
  <c r="T21" i="177" s="1"/>
  <c r="R21" i="177"/>
  <c r="I21" i="177"/>
  <c r="H21" i="177"/>
  <c r="G21" i="177"/>
  <c r="F21" i="177"/>
  <c r="W21" i="177" s="1"/>
  <c r="X21" i="177" s="1"/>
  <c r="V20" i="177"/>
  <c r="T20" i="177"/>
  <c r="S20" i="177"/>
  <c r="R20" i="177"/>
  <c r="I20" i="177"/>
  <c r="H20" i="177"/>
  <c r="H24" i="177" s="1"/>
  <c r="G20" i="177"/>
  <c r="F20" i="177"/>
  <c r="W20" i="177" s="1"/>
  <c r="X20" i="177" s="1"/>
  <c r="W25" i="178"/>
  <c r="Q25" i="178"/>
  <c r="P25" i="178"/>
  <c r="O25" i="178"/>
  <c r="V25" i="178" s="1"/>
  <c r="N25" i="178"/>
  <c r="M25" i="178"/>
  <c r="L25" i="178"/>
  <c r="K25" i="178"/>
  <c r="S25" i="178" s="1"/>
  <c r="T25" i="178" s="1"/>
  <c r="J25" i="178"/>
  <c r="R25" i="178" s="1"/>
  <c r="E25" i="178"/>
  <c r="V24" i="178"/>
  <c r="S24" i="178"/>
  <c r="T24" i="178" s="1"/>
  <c r="R24" i="178"/>
  <c r="I24" i="178"/>
  <c r="H24" i="178"/>
  <c r="G24" i="178"/>
  <c r="F24" i="178"/>
  <c r="V23" i="178"/>
  <c r="S23" i="178"/>
  <c r="T23" i="178" s="1"/>
  <c r="R23" i="178"/>
  <c r="I23" i="178"/>
  <c r="H23" i="178"/>
  <c r="G23" i="178"/>
  <c r="F23" i="178"/>
  <c r="W23" i="178" s="1"/>
  <c r="X23" i="178" s="1"/>
  <c r="V22" i="178"/>
  <c r="S22" i="178"/>
  <c r="T22" i="178" s="1"/>
  <c r="R22" i="178"/>
  <c r="I22" i="178"/>
  <c r="H22" i="178"/>
  <c r="G22" i="178"/>
  <c r="W22" i="178" s="1"/>
  <c r="X22" i="178" s="1"/>
  <c r="F22" i="178"/>
  <c r="V21" i="178"/>
  <c r="S21" i="178"/>
  <c r="T21" i="178" s="1"/>
  <c r="R21" i="178"/>
  <c r="I21" i="178"/>
  <c r="H21" i="178"/>
  <c r="G21" i="178"/>
  <c r="F21" i="178"/>
  <c r="W21" i="178" s="1"/>
  <c r="X21" i="178" s="1"/>
  <c r="V20" i="178"/>
  <c r="S20" i="178"/>
  <c r="T20" i="178" s="1"/>
  <c r="R20" i="178"/>
  <c r="I20" i="178"/>
  <c r="I25" i="178" s="1"/>
  <c r="H20" i="178"/>
  <c r="H25" i="178" s="1"/>
  <c r="G20" i="178"/>
  <c r="F20" i="178"/>
  <c r="W25" i="174"/>
  <c r="X25" i="174" s="1"/>
  <c r="V25" i="174"/>
  <c r="Q25" i="174"/>
  <c r="P25" i="174"/>
  <c r="O25" i="174"/>
  <c r="N25" i="174"/>
  <c r="M25" i="174"/>
  <c r="L25" i="174"/>
  <c r="K25" i="174"/>
  <c r="J25" i="174"/>
  <c r="E25" i="174"/>
  <c r="V24" i="174"/>
  <c r="S24" i="174"/>
  <c r="T24" i="174" s="1"/>
  <c r="R24" i="174"/>
  <c r="R25" i="174" s="1"/>
  <c r="I24" i="174"/>
  <c r="H24" i="174"/>
  <c r="G24" i="174"/>
  <c r="F24" i="174"/>
  <c r="V23" i="174"/>
  <c r="I23" i="174"/>
  <c r="I25" i="174" s="1"/>
  <c r="H23" i="174"/>
  <c r="G23" i="174"/>
  <c r="W23" i="174" s="1"/>
  <c r="X23" i="174" s="1"/>
  <c r="F23" i="174"/>
  <c r="V22" i="174"/>
  <c r="S22" i="174"/>
  <c r="T22" i="174" s="1"/>
  <c r="R22" i="174"/>
  <c r="I22" i="174"/>
  <c r="H22" i="174"/>
  <c r="G22" i="174"/>
  <c r="W22" i="174" s="1"/>
  <c r="X22" i="174" s="1"/>
  <c r="F22" i="174"/>
  <c r="V21" i="174"/>
  <c r="I21" i="174"/>
  <c r="H21" i="174"/>
  <c r="G21" i="174"/>
  <c r="W21" i="174" s="1"/>
  <c r="X21" i="174" s="1"/>
  <c r="F21" i="174"/>
  <c r="V20" i="174"/>
  <c r="T20" i="174"/>
  <c r="S20" i="174"/>
  <c r="S25" i="174" s="1"/>
  <c r="R20" i="174"/>
  <c r="I20" i="174"/>
  <c r="H20" i="174"/>
  <c r="H25" i="174" s="1"/>
  <c r="G20" i="174"/>
  <c r="W20" i="174" s="1"/>
  <c r="X20" i="174" s="1"/>
  <c r="F20" i="174"/>
  <c r="W24" i="178" l="1"/>
  <c r="X24" i="178" s="1"/>
  <c r="W20" i="178"/>
  <c r="X20" i="178" s="1"/>
  <c r="W20" i="176"/>
  <c r="X20" i="176" s="1"/>
  <c r="W22" i="176"/>
  <c r="X22" i="176" s="1"/>
  <c r="W23" i="176"/>
  <c r="X23" i="176" s="1"/>
  <c r="W19" i="176"/>
  <c r="X19" i="176" s="1"/>
  <c r="W23" i="175"/>
  <c r="X23" i="175" s="1"/>
  <c r="W20" i="175"/>
  <c r="X20" i="175" s="1"/>
  <c r="W22" i="175"/>
  <c r="X22" i="175" s="1"/>
  <c r="W24" i="174"/>
  <c r="X24" i="174" s="1"/>
  <c r="T25" i="174"/>
  <c r="X25" i="178"/>
  <c r="T19" i="176"/>
  <c r="T24" i="176" s="1"/>
  <c r="W29" i="173" l="1"/>
  <c r="Q29" i="173"/>
  <c r="P29" i="173"/>
  <c r="O29" i="173"/>
  <c r="V29" i="173" s="1"/>
  <c r="X29" i="173" s="1"/>
  <c r="N29" i="173"/>
  <c r="M29" i="173"/>
  <c r="L29" i="173"/>
  <c r="K29" i="173"/>
  <c r="J29" i="173"/>
  <c r="R29" i="173" s="1"/>
  <c r="E29" i="173"/>
  <c r="V28" i="173"/>
  <c r="R28" i="173"/>
  <c r="T28" i="173" s="1"/>
  <c r="I28" i="173"/>
  <c r="H28" i="173"/>
  <c r="G28" i="173"/>
  <c r="F28" i="173"/>
  <c r="V27" i="173"/>
  <c r="T27" i="173"/>
  <c r="R27" i="173"/>
  <c r="I27" i="173"/>
  <c r="H27" i="173"/>
  <c r="G27" i="173"/>
  <c r="F27" i="173"/>
  <c r="W27" i="173" s="1"/>
  <c r="X27" i="173" s="1"/>
  <c r="V26" i="173"/>
  <c r="R26" i="173"/>
  <c r="T26" i="173" s="1"/>
  <c r="I26" i="173"/>
  <c r="H26" i="173"/>
  <c r="G26" i="173"/>
  <c r="W26" i="173" s="1"/>
  <c r="X26" i="173" s="1"/>
  <c r="F26" i="173"/>
  <c r="V25" i="173"/>
  <c r="T25" i="173"/>
  <c r="R25" i="173"/>
  <c r="I25" i="173"/>
  <c r="H25" i="173"/>
  <c r="G25" i="173"/>
  <c r="W25" i="173" s="1"/>
  <c r="F25" i="173"/>
  <c r="V24" i="173"/>
  <c r="R24" i="173"/>
  <c r="T24" i="173" s="1"/>
  <c r="I24" i="173"/>
  <c r="H24" i="173"/>
  <c r="G24" i="173"/>
  <c r="F24" i="173"/>
  <c r="W23" i="173"/>
  <c r="X23" i="173" s="1"/>
  <c r="V23" i="173"/>
  <c r="T23" i="173"/>
  <c r="R23" i="173"/>
  <c r="I23" i="173"/>
  <c r="H23" i="173"/>
  <c r="G23" i="173"/>
  <c r="F23" i="173"/>
  <c r="V22" i="173"/>
  <c r="R22" i="173"/>
  <c r="T22" i="173" s="1"/>
  <c r="I22" i="173"/>
  <c r="H22" i="173"/>
  <c r="G22" i="173"/>
  <c r="W22" i="173" s="1"/>
  <c r="X22" i="173" s="1"/>
  <c r="F22" i="173"/>
  <c r="V21" i="173"/>
  <c r="T21" i="173"/>
  <c r="R21" i="173"/>
  <c r="I21" i="173"/>
  <c r="H21" i="173"/>
  <c r="G21" i="173"/>
  <c r="F21" i="173"/>
  <c r="V20" i="173"/>
  <c r="R20" i="173"/>
  <c r="T20" i="173" s="1"/>
  <c r="I20" i="173"/>
  <c r="H20" i="173"/>
  <c r="H29" i="173" s="1"/>
  <c r="G20" i="173"/>
  <c r="F20" i="173"/>
  <c r="V19" i="173"/>
  <c r="R19" i="173"/>
  <c r="T19" i="173" s="1"/>
  <c r="I19" i="173"/>
  <c r="H19" i="173"/>
  <c r="G19" i="173"/>
  <c r="F19" i="173"/>
  <c r="W19" i="173" s="1"/>
  <c r="W24" i="173" l="1"/>
  <c r="W20" i="173"/>
  <c r="X20" i="173" s="1"/>
  <c r="W21" i="173"/>
  <c r="X21" i="173" s="1"/>
  <c r="W28" i="173"/>
  <c r="S29" i="173"/>
  <c r="T29" i="173" s="1"/>
  <c r="X19" i="173"/>
  <c r="I29" i="173"/>
  <c r="X25" i="173"/>
  <c r="X28" i="173"/>
  <c r="X24" i="173"/>
  <c r="V20" i="172" l="1"/>
  <c r="V21" i="172"/>
  <c r="V22" i="172"/>
  <c r="V23" i="172"/>
  <c r="V24" i="172"/>
  <c r="V25" i="172"/>
  <c r="V19" i="172"/>
  <c r="W25" i="172"/>
  <c r="Q25" i="172"/>
  <c r="P25" i="172"/>
  <c r="O25" i="172"/>
  <c r="N25" i="172"/>
  <c r="M25" i="172"/>
  <c r="L25" i="172"/>
  <c r="K25" i="172"/>
  <c r="J25" i="172"/>
  <c r="R25" i="172" s="1"/>
  <c r="E25" i="172"/>
  <c r="I24" i="172"/>
  <c r="H24" i="172"/>
  <c r="G24" i="172"/>
  <c r="W24" i="172" s="1"/>
  <c r="F24" i="172"/>
  <c r="I23" i="172"/>
  <c r="H23" i="172"/>
  <c r="G23" i="172"/>
  <c r="F23" i="172"/>
  <c r="I22" i="172"/>
  <c r="H22" i="172"/>
  <c r="G22" i="172"/>
  <c r="F22" i="172"/>
  <c r="I21" i="172"/>
  <c r="H21" i="172"/>
  <c r="G21" i="172"/>
  <c r="F21" i="172"/>
  <c r="I20" i="172"/>
  <c r="H20" i="172"/>
  <c r="G20" i="172"/>
  <c r="F20" i="172"/>
  <c r="I19" i="172"/>
  <c r="H19" i="172"/>
  <c r="H25" i="172" s="1"/>
  <c r="G19" i="172"/>
  <c r="F19" i="172"/>
  <c r="W19" i="172" l="1"/>
  <c r="X19" i="172" s="1"/>
  <c r="W20" i="172"/>
  <c r="W21" i="172"/>
  <c r="X21" i="172" s="1"/>
  <c r="W22" i="172"/>
  <c r="X22" i="172" s="1"/>
  <c r="W23" i="172"/>
  <c r="X23" i="172" s="1"/>
  <c r="X24" i="172"/>
  <c r="S25" i="172"/>
  <c r="T25" i="172" s="1"/>
  <c r="I25" i="172"/>
  <c r="X20" i="172"/>
  <c r="X25" i="172"/>
  <c r="W26" i="171" l="1"/>
  <c r="V26" i="171"/>
  <c r="Q26" i="171"/>
  <c r="P26" i="171"/>
  <c r="O26" i="171"/>
  <c r="N26" i="171"/>
  <c r="M26" i="171"/>
  <c r="L26" i="171"/>
  <c r="K26" i="171"/>
  <c r="S26" i="171" s="1"/>
  <c r="J26" i="171"/>
  <c r="R26" i="171" s="1"/>
  <c r="E26" i="171"/>
  <c r="W25" i="171"/>
  <c r="X25" i="171" s="1"/>
  <c r="V25" i="171"/>
  <c r="S25" i="171"/>
  <c r="T25" i="171" s="1"/>
  <c r="R25" i="171"/>
  <c r="H25" i="171"/>
  <c r="G25" i="171"/>
  <c r="F25" i="171"/>
  <c r="V24" i="171"/>
  <c r="S24" i="171"/>
  <c r="T24" i="171" s="1"/>
  <c r="R24" i="171"/>
  <c r="I24" i="171"/>
  <c r="H24" i="171"/>
  <c r="G24" i="171"/>
  <c r="F24" i="171"/>
  <c r="S23" i="171"/>
  <c r="T23" i="171" s="1"/>
  <c r="R23" i="171"/>
  <c r="I23" i="171"/>
  <c r="H23" i="171"/>
  <c r="G23" i="171"/>
  <c r="F23" i="171"/>
  <c r="V22" i="171"/>
  <c r="S22" i="171"/>
  <c r="T22" i="171" s="1"/>
  <c r="R22" i="171"/>
  <c r="I22" i="171"/>
  <c r="H22" i="171"/>
  <c r="G22" i="171"/>
  <c r="F22" i="171"/>
  <c r="V21" i="171"/>
  <c r="S21" i="171"/>
  <c r="T21" i="171" s="1"/>
  <c r="R21" i="171"/>
  <c r="I21" i="171"/>
  <c r="H21" i="171"/>
  <c r="G21" i="171"/>
  <c r="F21" i="171"/>
  <c r="V20" i="171"/>
  <c r="S20" i="171"/>
  <c r="T20" i="171" s="1"/>
  <c r="R20" i="171"/>
  <c r="I20" i="171"/>
  <c r="H20" i="171"/>
  <c r="G20" i="171"/>
  <c r="F20" i="171"/>
  <c r="W20" i="171" s="1"/>
  <c r="X20" i="171" s="1"/>
  <c r="V19" i="171"/>
  <c r="S19" i="171"/>
  <c r="T19" i="171" s="1"/>
  <c r="R19" i="171"/>
  <c r="I19" i="171"/>
  <c r="I26" i="171" s="1"/>
  <c r="H19" i="171"/>
  <c r="H26" i="171" s="1"/>
  <c r="G19" i="171"/>
  <c r="F19" i="171"/>
  <c r="V18" i="171"/>
  <c r="S18" i="171"/>
  <c r="T18" i="171" s="1"/>
  <c r="R18" i="171"/>
  <c r="I18" i="171"/>
  <c r="H18" i="171"/>
  <c r="G18" i="171"/>
  <c r="F18" i="171"/>
  <c r="W18" i="171" s="1"/>
  <c r="W19" i="171" l="1"/>
  <c r="W23" i="171"/>
  <c r="W22" i="171"/>
  <c r="X22" i="171" s="1"/>
  <c r="W21" i="171"/>
  <c r="X21" i="171" s="1"/>
  <c r="W24" i="171"/>
  <c r="X19" i="171"/>
  <c r="X18" i="171"/>
  <c r="X23" i="171"/>
  <c r="X24" i="171"/>
  <c r="X26" i="171"/>
  <c r="T26" i="171"/>
  <c r="W29" i="169" l="1"/>
  <c r="V29" i="169"/>
  <c r="Q29" i="169"/>
  <c r="P29" i="169"/>
  <c r="M29" i="169"/>
  <c r="L29" i="169"/>
  <c r="K29" i="169"/>
  <c r="S29" i="169" s="1"/>
  <c r="J29" i="169"/>
  <c r="R29" i="169" s="1"/>
  <c r="E29" i="169"/>
  <c r="T28" i="169"/>
  <c r="S28" i="169"/>
  <c r="R28" i="169"/>
  <c r="I28" i="169"/>
  <c r="H28" i="169"/>
  <c r="G28" i="169"/>
  <c r="F28" i="169"/>
  <c r="W28" i="169" s="1"/>
  <c r="V27" i="169"/>
  <c r="S27" i="169"/>
  <c r="T27" i="169" s="1"/>
  <c r="R27" i="169"/>
  <c r="I27" i="169"/>
  <c r="H27" i="169"/>
  <c r="F27" i="169"/>
  <c r="W27" i="169" s="1"/>
  <c r="X27" i="169" s="1"/>
  <c r="V26" i="169"/>
  <c r="S26" i="169"/>
  <c r="T26" i="169" s="1"/>
  <c r="R26" i="169"/>
  <c r="I26" i="169"/>
  <c r="H26" i="169"/>
  <c r="G26" i="169"/>
  <c r="W26" i="169" s="1"/>
  <c r="X26" i="169" s="1"/>
  <c r="F26" i="169"/>
  <c r="V25" i="169"/>
  <c r="S25" i="169"/>
  <c r="T25" i="169" s="1"/>
  <c r="R25" i="169"/>
  <c r="I25" i="169"/>
  <c r="H25" i="169"/>
  <c r="G25" i="169"/>
  <c r="F25" i="169"/>
  <c r="W25" i="169" s="1"/>
  <c r="X25" i="169" s="1"/>
  <c r="V24" i="169"/>
  <c r="S24" i="169"/>
  <c r="T24" i="169" s="1"/>
  <c r="R24" i="169"/>
  <c r="I24" i="169"/>
  <c r="H24" i="169"/>
  <c r="G24" i="169"/>
  <c r="F24" i="169"/>
  <c r="V23" i="169"/>
  <c r="T23" i="169"/>
  <c r="S23" i="169"/>
  <c r="R23" i="169"/>
  <c r="I23" i="169"/>
  <c r="H23" i="169"/>
  <c r="H29" i="169" s="1"/>
  <c r="G23" i="169"/>
  <c r="F23" i="169"/>
  <c r="W23" i="169" s="1"/>
  <c r="V22" i="169"/>
  <c r="S22" i="169"/>
  <c r="T22" i="169" s="1"/>
  <c r="R22" i="169"/>
  <c r="I22" i="169"/>
  <c r="I29" i="169" s="1"/>
  <c r="H22" i="169"/>
  <c r="G22" i="169"/>
  <c r="F22" i="169"/>
  <c r="W22" i="169" s="1"/>
  <c r="V21" i="169"/>
  <c r="S21" i="169"/>
  <c r="T21" i="169" s="1"/>
  <c r="R21" i="169"/>
  <c r="I21" i="169"/>
  <c r="H21" i="169"/>
  <c r="G21" i="169"/>
  <c r="F21" i="169"/>
  <c r="V20" i="169"/>
  <c r="S20" i="169"/>
  <c r="T20" i="169" s="1"/>
  <c r="R20" i="169"/>
  <c r="I20" i="169"/>
  <c r="H20" i="169"/>
  <c r="G20" i="169"/>
  <c r="W20" i="169" s="1"/>
  <c r="F20" i="169"/>
  <c r="W21" i="169" l="1"/>
  <c r="W24" i="169"/>
  <c r="X24" i="169" s="1"/>
  <c r="X29" i="169"/>
  <c r="T29" i="169"/>
  <c r="W28" i="147" l="1"/>
  <c r="X28" i="147" s="1"/>
  <c r="V28" i="147"/>
  <c r="Q28" i="147"/>
  <c r="P28" i="147"/>
  <c r="O28" i="147"/>
  <c r="N28" i="147"/>
  <c r="M28" i="147"/>
  <c r="L28" i="147"/>
  <c r="K28" i="147"/>
  <c r="S28" i="147" s="1"/>
  <c r="J28" i="147"/>
  <c r="R28" i="147" s="1"/>
  <c r="E28" i="147"/>
  <c r="S27" i="147"/>
  <c r="T27" i="147" s="1"/>
  <c r="R27" i="147"/>
  <c r="I27" i="147"/>
  <c r="H27" i="147"/>
  <c r="G27" i="147"/>
  <c r="W27" i="147" s="1"/>
  <c r="X27" i="147" s="1"/>
  <c r="F27" i="147"/>
  <c r="V26" i="147"/>
  <c r="S26" i="147"/>
  <c r="T26" i="147" s="1"/>
  <c r="R26" i="147"/>
  <c r="I26" i="147"/>
  <c r="H26" i="147"/>
  <c r="G26" i="147"/>
  <c r="F26" i="147"/>
  <c r="V25" i="147"/>
  <c r="S25" i="147"/>
  <c r="T25" i="147" s="1"/>
  <c r="R25" i="147"/>
  <c r="I25" i="147"/>
  <c r="H25" i="147"/>
  <c r="G25" i="147"/>
  <c r="F25" i="147"/>
  <c r="W25" i="147" s="1"/>
  <c r="X25" i="147" s="1"/>
  <c r="V24" i="147"/>
  <c r="S24" i="147"/>
  <c r="T24" i="147" s="1"/>
  <c r="R24" i="147"/>
  <c r="I24" i="147"/>
  <c r="H24" i="147"/>
  <c r="G24" i="147"/>
  <c r="W24" i="147" s="1"/>
  <c r="X24" i="147" s="1"/>
  <c r="F24" i="147"/>
  <c r="V23" i="147"/>
  <c r="S23" i="147"/>
  <c r="T23" i="147" s="1"/>
  <c r="R23" i="147"/>
  <c r="I23" i="147"/>
  <c r="H23" i="147"/>
  <c r="G23" i="147"/>
  <c r="F23" i="147"/>
  <c r="V22" i="147"/>
  <c r="S22" i="147"/>
  <c r="T22" i="147" s="1"/>
  <c r="R22" i="147"/>
  <c r="I22" i="147"/>
  <c r="H22" i="147"/>
  <c r="G22" i="147"/>
  <c r="F22" i="147"/>
  <c r="W22" i="147" s="1"/>
  <c r="V21" i="147"/>
  <c r="T21" i="147"/>
  <c r="S21" i="147"/>
  <c r="R21" i="147"/>
  <c r="I21" i="147"/>
  <c r="H21" i="147"/>
  <c r="G21" i="147"/>
  <c r="F21" i="147"/>
  <c r="W21" i="147" s="1"/>
  <c r="X21" i="147" s="1"/>
  <c r="V20" i="147"/>
  <c r="S20" i="147"/>
  <c r="T20" i="147" s="1"/>
  <c r="R20" i="147"/>
  <c r="I20" i="147"/>
  <c r="H20" i="147"/>
  <c r="G20" i="147"/>
  <c r="F20" i="147"/>
  <c r="W20" i="147" s="1"/>
  <c r="X20" i="147" s="1"/>
  <c r="V19" i="147"/>
  <c r="T19" i="147"/>
  <c r="S19" i="147"/>
  <c r="R19" i="147"/>
  <c r="I19" i="147"/>
  <c r="I28" i="147" s="1"/>
  <c r="H19" i="147"/>
  <c r="H28" i="147" s="1"/>
  <c r="G19" i="147"/>
  <c r="F19" i="147"/>
  <c r="W19" i="147" s="1"/>
  <c r="X19" i="147" s="1"/>
  <c r="W23" i="147" l="1"/>
  <c r="X23" i="147" s="1"/>
  <c r="W26" i="147"/>
  <c r="X26" i="147" s="1"/>
  <c r="T28" i="147"/>
  <c r="X27" i="146" l="1"/>
  <c r="W27" i="146"/>
  <c r="W28" i="146"/>
  <c r="Q28" i="146"/>
  <c r="P28" i="146"/>
  <c r="O28" i="146"/>
  <c r="N28" i="146"/>
  <c r="M28" i="146"/>
  <c r="V28" i="146" s="1"/>
  <c r="L28" i="146"/>
  <c r="K28" i="146"/>
  <c r="S28" i="146" s="1"/>
  <c r="T28" i="146" s="1"/>
  <c r="J28" i="146"/>
  <c r="R28" i="146" s="1"/>
  <c r="E28" i="146"/>
  <c r="V27" i="146"/>
  <c r="V26" i="146"/>
  <c r="S26" i="146"/>
  <c r="T26" i="146" s="1"/>
  <c r="R26" i="146"/>
  <c r="I26" i="146"/>
  <c r="H26" i="146"/>
  <c r="G26" i="146"/>
  <c r="F26" i="146"/>
  <c r="W26" i="146" s="1"/>
  <c r="X26" i="146" s="1"/>
  <c r="V25" i="146"/>
  <c r="T25" i="146"/>
  <c r="S25" i="146"/>
  <c r="R25" i="146"/>
  <c r="I25" i="146"/>
  <c r="H25" i="146"/>
  <c r="G25" i="146"/>
  <c r="F25" i="146"/>
  <c r="W25" i="146" s="1"/>
  <c r="X25" i="146" s="1"/>
  <c r="V24" i="146"/>
  <c r="S24" i="146"/>
  <c r="T24" i="146" s="1"/>
  <c r="R24" i="146"/>
  <c r="I24" i="146"/>
  <c r="H24" i="146"/>
  <c r="G24" i="146"/>
  <c r="F24" i="146"/>
  <c r="W24" i="146" s="1"/>
  <c r="X24" i="146" s="1"/>
  <c r="V23" i="146"/>
  <c r="T23" i="146"/>
  <c r="S23" i="146"/>
  <c r="R23" i="146"/>
  <c r="I23" i="146"/>
  <c r="H23" i="146"/>
  <c r="G23" i="146"/>
  <c r="F23" i="146"/>
  <c r="W23" i="146" s="1"/>
  <c r="X23" i="146" s="1"/>
  <c r="V22" i="146"/>
  <c r="S22" i="146"/>
  <c r="T22" i="146" s="1"/>
  <c r="R22" i="146"/>
  <c r="I22" i="146"/>
  <c r="H22" i="146"/>
  <c r="G22" i="146"/>
  <c r="F22" i="146"/>
  <c r="W22" i="146" s="1"/>
  <c r="X22" i="146" s="1"/>
  <c r="V21" i="146"/>
  <c r="T21" i="146"/>
  <c r="S21" i="146"/>
  <c r="R21" i="146"/>
  <c r="I21" i="146"/>
  <c r="H21" i="146"/>
  <c r="G21" i="146"/>
  <c r="F21" i="146"/>
  <c r="W21" i="146" s="1"/>
  <c r="X21" i="146" s="1"/>
  <c r="V20" i="146"/>
  <c r="S20" i="146"/>
  <c r="T20" i="146" s="1"/>
  <c r="R20" i="146"/>
  <c r="I20" i="146"/>
  <c r="H20" i="146"/>
  <c r="G20" i="146"/>
  <c r="F20" i="146"/>
  <c r="V19" i="146"/>
  <c r="T19" i="146"/>
  <c r="S19" i="146"/>
  <c r="R19" i="146"/>
  <c r="I19" i="146"/>
  <c r="I28" i="146" s="1"/>
  <c r="H19" i="146"/>
  <c r="H28" i="146" s="1"/>
  <c r="G19" i="146"/>
  <c r="F19" i="146"/>
  <c r="W19" i="146" l="1"/>
  <c r="X19" i="146" s="1"/>
  <c r="W20" i="146"/>
  <c r="X20" i="146" s="1"/>
  <c r="X28" i="146"/>
  <c r="Q25" i="145"/>
  <c r="P25" i="145"/>
  <c r="O25" i="145"/>
  <c r="N25" i="145"/>
  <c r="M25" i="145"/>
  <c r="L25" i="145"/>
  <c r="K25" i="145"/>
  <c r="J25" i="145"/>
  <c r="I25" i="145"/>
  <c r="E25" i="145"/>
  <c r="S24" i="145"/>
  <c r="R24" i="145"/>
  <c r="H24" i="145"/>
  <c r="G24" i="145"/>
  <c r="F24" i="145"/>
  <c r="W24" i="145" s="1"/>
  <c r="X24" i="145" s="1"/>
  <c r="S23" i="145"/>
  <c r="T23" i="145" s="1"/>
  <c r="R23" i="145"/>
  <c r="H23" i="145"/>
  <c r="G23" i="145"/>
  <c r="F23" i="145"/>
  <c r="S22" i="145"/>
  <c r="T22" i="145" s="1"/>
  <c r="R22" i="145"/>
  <c r="H22" i="145"/>
  <c r="G22" i="145"/>
  <c r="F22" i="145"/>
  <c r="S21" i="145"/>
  <c r="R21" i="145"/>
  <c r="H21" i="145"/>
  <c r="G21" i="145"/>
  <c r="F21" i="145"/>
  <c r="W21" i="145" s="1"/>
  <c r="X21" i="145" s="1"/>
  <c r="S20" i="145"/>
  <c r="R20" i="145"/>
  <c r="H20" i="145"/>
  <c r="G20" i="145"/>
  <c r="F20" i="145"/>
  <c r="W20" i="145" s="1"/>
  <c r="X20" i="145" s="1"/>
  <c r="S19" i="145"/>
  <c r="T19" i="145" s="1"/>
  <c r="R19" i="145"/>
  <c r="H19" i="145"/>
  <c r="G19" i="145"/>
  <c r="F19" i="145"/>
  <c r="W26" i="144"/>
  <c r="P26" i="144"/>
  <c r="O26" i="144"/>
  <c r="V26" i="144" s="1"/>
  <c r="N26" i="144"/>
  <c r="M26" i="144"/>
  <c r="L26" i="144"/>
  <c r="K26" i="144"/>
  <c r="S26" i="144" s="1"/>
  <c r="J26" i="144"/>
  <c r="E26" i="144"/>
  <c r="V25" i="144"/>
  <c r="T25" i="144"/>
  <c r="S25" i="144"/>
  <c r="R25" i="144"/>
  <c r="I25" i="144"/>
  <c r="H25" i="144"/>
  <c r="G25" i="144"/>
  <c r="F25" i="144"/>
  <c r="V24" i="144"/>
  <c r="S24" i="144"/>
  <c r="T24" i="144" s="1"/>
  <c r="R24" i="144"/>
  <c r="I24" i="144"/>
  <c r="H24" i="144"/>
  <c r="G24" i="144"/>
  <c r="F24" i="144"/>
  <c r="V23" i="144"/>
  <c r="T23" i="144"/>
  <c r="S23" i="144"/>
  <c r="R23" i="144"/>
  <c r="I23" i="144"/>
  <c r="H23" i="144"/>
  <c r="G23" i="144"/>
  <c r="F23" i="144"/>
  <c r="V22" i="144"/>
  <c r="S22" i="144"/>
  <c r="T22" i="144" s="1"/>
  <c r="R22" i="144"/>
  <c r="G22" i="144"/>
  <c r="F22" i="144"/>
  <c r="V21" i="144"/>
  <c r="S21" i="144"/>
  <c r="T21" i="144" s="1"/>
  <c r="R21" i="144"/>
  <c r="I21" i="144"/>
  <c r="H21" i="144"/>
  <c r="G21" i="144"/>
  <c r="F21" i="144"/>
  <c r="V20" i="144"/>
  <c r="T20" i="144"/>
  <c r="S20" i="144"/>
  <c r="R20" i="144"/>
  <c r="I20" i="144"/>
  <c r="H20" i="144"/>
  <c r="H26" i="144" s="1"/>
  <c r="G20" i="144"/>
  <c r="F20" i="144"/>
  <c r="V19" i="144"/>
  <c r="S19" i="144"/>
  <c r="T19" i="144" s="1"/>
  <c r="R19" i="144"/>
  <c r="R26" i="144" s="1"/>
  <c r="I19" i="144"/>
  <c r="I26" i="144" s="1"/>
  <c r="H19" i="144"/>
  <c r="G19" i="144"/>
  <c r="F19" i="144"/>
  <c r="W19" i="144" s="1"/>
  <c r="X19" i="144" s="1"/>
  <c r="W22" i="145" l="1"/>
  <c r="X22" i="145" s="1"/>
  <c r="W19" i="145"/>
  <c r="X19" i="145" s="1"/>
  <c r="W23" i="145"/>
  <c r="X23" i="145" s="1"/>
  <c r="W22" i="144"/>
  <c r="X22" i="144" s="1"/>
  <c r="W25" i="144"/>
  <c r="X25" i="144" s="1"/>
  <c r="W20" i="144"/>
  <c r="X20" i="144" s="1"/>
  <c r="W21" i="144"/>
  <c r="X21" i="144" s="1"/>
  <c r="W23" i="144"/>
  <c r="X23" i="144" s="1"/>
  <c r="W24" i="144"/>
  <c r="X24" i="144" s="1"/>
  <c r="T20" i="145"/>
  <c r="T24" i="145"/>
  <c r="H25" i="145"/>
  <c r="T21" i="145"/>
  <c r="T25" i="145" s="1"/>
  <c r="R25" i="145"/>
  <c r="S25" i="145"/>
  <c r="T26" i="144"/>
  <c r="X26" i="144"/>
  <c r="W30" i="143" l="1"/>
  <c r="Q30" i="143"/>
  <c r="P30" i="143"/>
  <c r="O30" i="143"/>
  <c r="V30" i="143" s="1"/>
  <c r="N30" i="143"/>
  <c r="M30" i="143"/>
  <c r="L30" i="143"/>
  <c r="K30" i="143"/>
  <c r="S30" i="143" s="1"/>
  <c r="T30" i="143" s="1"/>
  <c r="J30" i="143"/>
  <c r="E30" i="143"/>
  <c r="V29" i="143"/>
  <c r="S29" i="143"/>
  <c r="T29" i="143" s="1"/>
  <c r="R29" i="143"/>
  <c r="I29" i="143"/>
  <c r="H29" i="143"/>
  <c r="G29" i="143"/>
  <c r="W29" i="143" s="1"/>
  <c r="X29" i="143" s="1"/>
  <c r="F29" i="143"/>
  <c r="V28" i="143"/>
  <c r="S28" i="143"/>
  <c r="R28" i="143"/>
  <c r="T28" i="143" s="1"/>
  <c r="I28" i="143"/>
  <c r="H28" i="143"/>
  <c r="G28" i="143"/>
  <c r="F28" i="143"/>
  <c r="W28" i="143" s="1"/>
  <c r="X28" i="143" s="1"/>
  <c r="V27" i="143"/>
  <c r="S27" i="143"/>
  <c r="T27" i="143" s="1"/>
  <c r="R27" i="143"/>
  <c r="I27" i="143"/>
  <c r="H27" i="143"/>
  <c r="G27" i="143"/>
  <c r="F27" i="143"/>
  <c r="V26" i="143"/>
  <c r="S26" i="143"/>
  <c r="R26" i="143"/>
  <c r="T26" i="143" s="1"/>
  <c r="I26" i="143"/>
  <c r="H26" i="143"/>
  <c r="G26" i="143"/>
  <c r="F26" i="143"/>
  <c r="W26" i="143" s="1"/>
  <c r="X26" i="143" s="1"/>
  <c r="V25" i="143"/>
  <c r="S25" i="143"/>
  <c r="T25" i="143" s="1"/>
  <c r="R25" i="143"/>
  <c r="I25" i="143"/>
  <c r="H25" i="143"/>
  <c r="G25" i="143"/>
  <c r="W25" i="143" s="1"/>
  <c r="X25" i="143" s="1"/>
  <c r="F25" i="143"/>
  <c r="V24" i="143"/>
  <c r="S24" i="143"/>
  <c r="R24" i="143"/>
  <c r="T24" i="143" s="1"/>
  <c r="I24" i="143"/>
  <c r="H24" i="143"/>
  <c r="G24" i="143"/>
  <c r="F24" i="143"/>
  <c r="W24" i="143" s="1"/>
  <c r="X24" i="143" s="1"/>
  <c r="V23" i="143"/>
  <c r="S23" i="143"/>
  <c r="T23" i="143" s="1"/>
  <c r="R23" i="143"/>
  <c r="I23" i="143"/>
  <c r="H23" i="143"/>
  <c r="G23" i="143"/>
  <c r="F23" i="143"/>
  <c r="V22" i="143"/>
  <c r="T22" i="143"/>
  <c r="S22" i="143"/>
  <c r="R22" i="143"/>
  <c r="I22" i="143"/>
  <c r="H22" i="143"/>
  <c r="G22" i="143"/>
  <c r="F22" i="143"/>
  <c r="W22" i="143" s="1"/>
  <c r="X22" i="143" s="1"/>
  <c r="V21" i="143"/>
  <c r="S21" i="143"/>
  <c r="T21" i="143" s="1"/>
  <c r="R21" i="143"/>
  <c r="I21" i="143"/>
  <c r="H21" i="143"/>
  <c r="G21" i="143"/>
  <c r="W21" i="143" s="1"/>
  <c r="X21" i="143" s="1"/>
  <c r="F21" i="143"/>
  <c r="V20" i="143"/>
  <c r="T20" i="143"/>
  <c r="S20" i="143"/>
  <c r="R20" i="143"/>
  <c r="I20" i="143"/>
  <c r="H20" i="143"/>
  <c r="G20" i="143"/>
  <c r="F20" i="143"/>
  <c r="W20" i="143" s="1"/>
  <c r="X20" i="143" s="1"/>
  <c r="V19" i="143"/>
  <c r="S19" i="143"/>
  <c r="T19" i="143" s="1"/>
  <c r="R19" i="143"/>
  <c r="R30" i="143" s="1"/>
  <c r="I19" i="143"/>
  <c r="I30" i="143" s="1"/>
  <c r="H19" i="143"/>
  <c r="H30" i="143" s="1"/>
  <c r="G19" i="143"/>
  <c r="W19" i="143" s="1"/>
  <c r="X19" i="143" s="1"/>
  <c r="F19" i="143"/>
  <c r="W23" i="143" l="1"/>
  <c r="X23" i="143" s="1"/>
  <c r="W27" i="143"/>
  <c r="X27" i="143" s="1"/>
  <c r="X30" i="143"/>
  <c r="W31" i="142" l="1"/>
  <c r="X31" i="142" s="1"/>
  <c r="V31" i="142"/>
  <c r="Q31" i="142"/>
  <c r="P31" i="142"/>
  <c r="O31" i="142"/>
  <c r="N31" i="142"/>
  <c r="M31" i="142"/>
  <c r="L31" i="142"/>
  <c r="K31" i="142"/>
  <c r="S31" i="142" s="1"/>
  <c r="J31" i="142"/>
  <c r="R31" i="142" s="1"/>
  <c r="T31" i="142" s="1"/>
  <c r="I31" i="142"/>
  <c r="H31" i="142"/>
  <c r="E31" i="142"/>
  <c r="V30" i="142"/>
  <c r="S30" i="142"/>
  <c r="T30" i="142" s="1"/>
  <c r="R30" i="142"/>
  <c r="G30" i="142"/>
  <c r="W30" i="142" s="1"/>
  <c r="F30" i="142"/>
  <c r="V29" i="142"/>
  <c r="S29" i="142"/>
  <c r="T29" i="142" s="1"/>
  <c r="R29" i="142"/>
  <c r="G29" i="142"/>
  <c r="F29" i="142"/>
  <c r="V28" i="142"/>
  <c r="S28" i="142"/>
  <c r="T28" i="142" s="1"/>
  <c r="R28" i="142"/>
  <c r="G28" i="142"/>
  <c r="F28" i="142"/>
  <c r="V27" i="142"/>
  <c r="S27" i="142"/>
  <c r="T27" i="142" s="1"/>
  <c r="R27" i="142"/>
  <c r="G27" i="142"/>
  <c r="W27" i="142" s="1"/>
  <c r="F27" i="142"/>
  <c r="V26" i="142"/>
  <c r="S26" i="142"/>
  <c r="T26" i="142" s="1"/>
  <c r="R26" i="142"/>
  <c r="G26" i="142"/>
  <c r="W26" i="142" s="1"/>
  <c r="F26" i="142"/>
  <c r="V25" i="142"/>
  <c r="S25" i="142"/>
  <c r="T25" i="142" s="1"/>
  <c r="R25" i="142"/>
  <c r="G25" i="142"/>
  <c r="F25" i="142"/>
  <c r="V24" i="142"/>
  <c r="S24" i="142"/>
  <c r="T24" i="142" s="1"/>
  <c r="R24" i="142"/>
  <c r="G24" i="142"/>
  <c r="F24" i="142"/>
  <c r="V23" i="142"/>
  <c r="S23" i="142"/>
  <c r="T23" i="142" s="1"/>
  <c r="R23" i="142"/>
  <c r="G23" i="142"/>
  <c r="W23" i="142" s="1"/>
  <c r="F23" i="142"/>
  <c r="V22" i="142"/>
  <c r="S22" i="142"/>
  <c r="T22" i="142" s="1"/>
  <c r="R22" i="142"/>
  <c r="G22" i="142"/>
  <c r="W22" i="142" s="1"/>
  <c r="F22" i="142"/>
  <c r="V21" i="142"/>
  <c r="S21" i="142"/>
  <c r="T21" i="142" s="1"/>
  <c r="R21" i="142"/>
  <c r="G21" i="142"/>
  <c r="F21" i="142"/>
  <c r="V20" i="142"/>
  <c r="S20" i="142"/>
  <c r="T20" i="142" s="1"/>
  <c r="R20" i="142"/>
  <c r="G20" i="142"/>
  <c r="F20" i="142"/>
  <c r="V19" i="142"/>
  <c r="S19" i="142"/>
  <c r="T19" i="142" s="1"/>
  <c r="R19" i="142"/>
  <c r="G19" i="142"/>
  <c r="W19" i="142" s="1"/>
  <c r="F19" i="142"/>
  <c r="W39" i="141"/>
  <c r="V39" i="141"/>
  <c r="Q39" i="141"/>
  <c r="P39" i="141"/>
  <c r="O39" i="141"/>
  <c r="N39" i="141"/>
  <c r="M39" i="141"/>
  <c r="L39" i="141"/>
  <c r="K39" i="141"/>
  <c r="S39" i="141" s="1"/>
  <c r="J39" i="141"/>
  <c r="H39" i="141" s="1"/>
  <c r="E39" i="141"/>
  <c r="V38" i="141"/>
  <c r="S38" i="141"/>
  <c r="T38" i="141" s="1"/>
  <c r="R38" i="141"/>
  <c r="I38" i="141"/>
  <c r="H38" i="141"/>
  <c r="G38" i="141"/>
  <c r="F38" i="141"/>
  <c r="V37" i="141"/>
  <c r="S37" i="141"/>
  <c r="T37" i="141" s="1"/>
  <c r="R37" i="141"/>
  <c r="I37" i="141"/>
  <c r="H37" i="141"/>
  <c r="G37" i="141"/>
  <c r="F37" i="141"/>
  <c r="V36" i="141"/>
  <c r="S36" i="141"/>
  <c r="T36" i="141" s="1"/>
  <c r="R36" i="141"/>
  <c r="I36" i="141"/>
  <c r="H36" i="141"/>
  <c r="G36" i="141"/>
  <c r="F36" i="141"/>
  <c r="V35" i="141"/>
  <c r="S35" i="141"/>
  <c r="T35" i="141" s="1"/>
  <c r="R35" i="141"/>
  <c r="I35" i="141"/>
  <c r="H35" i="141"/>
  <c r="G35" i="141"/>
  <c r="F35" i="141"/>
  <c r="V34" i="141"/>
  <c r="T34" i="141"/>
  <c r="S34" i="141"/>
  <c r="R34" i="141"/>
  <c r="I34" i="141"/>
  <c r="H34" i="141"/>
  <c r="G34" i="141"/>
  <c r="F34" i="141"/>
  <c r="W34" i="141" s="1"/>
  <c r="V33" i="141"/>
  <c r="S33" i="141"/>
  <c r="R33" i="141"/>
  <c r="I33" i="141"/>
  <c r="H33" i="141"/>
  <c r="G33" i="141"/>
  <c r="F33" i="141"/>
  <c r="V32" i="141"/>
  <c r="T32" i="141"/>
  <c r="S32" i="141"/>
  <c r="R32" i="141"/>
  <c r="I32" i="141"/>
  <c r="H32" i="141"/>
  <c r="G32" i="141"/>
  <c r="F32" i="141"/>
  <c r="V31" i="141"/>
  <c r="S31" i="141"/>
  <c r="T31" i="141" s="1"/>
  <c r="R31" i="141"/>
  <c r="I31" i="141"/>
  <c r="H31" i="141"/>
  <c r="G31" i="141"/>
  <c r="F31" i="141"/>
  <c r="W31" i="141" s="1"/>
  <c r="V30" i="141"/>
  <c r="S30" i="141"/>
  <c r="T30" i="141" s="1"/>
  <c r="R30" i="141"/>
  <c r="I30" i="141"/>
  <c r="H30" i="141"/>
  <c r="G30" i="141"/>
  <c r="W30" i="141" s="1"/>
  <c r="X30" i="141" s="1"/>
  <c r="F30" i="141"/>
  <c r="V29" i="141"/>
  <c r="S29" i="141"/>
  <c r="T29" i="141" s="1"/>
  <c r="R29" i="141"/>
  <c r="I29" i="141"/>
  <c r="H29" i="141"/>
  <c r="G29" i="141"/>
  <c r="F29" i="141"/>
  <c r="W29" i="141" s="1"/>
  <c r="V28" i="141"/>
  <c r="S28" i="141"/>
  <c r="T28" i="141" s="1"/>
  <c r="R28" i="141"/>
  <c r="I28" i="141"/>
  <c r="H28" i="141"/>
  <c r="G28" i="141"/>
  <c r="F28" i="141"/>
  <c r="V27" i="141"/>
  <c r="S27" i="141"/>
  <c r="T27" i="141" s="1"/>
  <c r="R27" i="141"/>
  <c r="I27" i="141"/>
  <c r="H27" i="141"/>
  <c r="G27" i="141"/>
  <c r="F27" i="141"/>
  <c r="W27" i="141" s="1"/>
  <c r="V26" i="141"/>
  <c r="S26" i="141"/>
  <c r="T26" i="141" s="1"/>
  <c r="R26" i="141"/>
  <c r="I26" i="141"/>
  <c r="H26" i="141"/>
  <c r="G26" i="141"/>
  <c r="W26" i="141" s="1"/>
  <c r="X26" i="141" s="1"/>
  <c r="F26" i="141"/>
  <c r="V25" i="141"/>
  <c r="S25" i="141"/>
  <c r="T25" i="141" s="1"/>
  <c r="R25" i="141"/>
  <c r="I25" i="141"/>
  <c r="I39" i="141" s="1"/>
  <c r="H25" i="141"/>
  <c r="G25" i="141"/>
  <c r="F25" i="141"/>
  <c r="W25" i="141" s="1"/>
  <c r="X25" i="141" s="1"/>
  <c r="V24" i="141"/>
  <c r="S24" i="141"/>
  <c r="T24" i="141" s="1"/>
  <c r="R24" i="141"/>
  <c r="I24" i="141"/>
  <c r="H24" i="141"/>
  <c r="G24" i="141"/>
  <c r="F24" i="141"/>
  <c r="V23" i="141"/>
  <c r="T23" i="141"/>
  <c r="S23" i="141"/>
  <c r="R23" i="141"/>
  <c r="I23" i="141"/>
  <c r="H23" i="141"/>
  <c r="G23" i="141"/>
  <c r="F23" i="141"/>
  <c r="V22" i="141"/>
  <c r="S22" i="141"/>
  <c r="R22" i="141"/>
  <c r="I22" i="141"/>
  <c r="H22" i="141"/>
  <c r="G22" i="141"/>
  <c r="F22" i="141"/>
  <c r="W22" i="141" s="1"/>
  <c r="X22" i="141" s="1"/>
  <c r="V21" i="141"/>
  <c r="T21" i="141"/>
  <c r="S21" i="141"/>
  <c r="R21" i="141"/>
  <c r="I21" i="141"/>
  <c r="H21" i="141"/>
  <c r="G21" i="141"/>
  <c r="F21" i="141"/>
  <c r="W21" i="141" s="1"/>
  <c r="X21" i="141" s="1"/>
  <c r="V20" i="141"/>
  <c r="S20" i="141"/>
  <c r="R20" i="141"/>
  <c r="I20" i="141"/>
  <c r="H20" i="141"/>
  <c r="G20" i="141"/>
  <c r="W20" i="141" s="1"/>
  <c r="X20" i="141" s="1"/>
  <c r="F20" i="141"/>
  <c r="V19" i="141"/>
  <c r="S19" i="141"/>
  <c r="T19" i="141" s="1"/>
  <c r="R19" i="141"/>
  <c r="I19" i="141"/>
  <c r="H19" i="141"/>
  <c r="G19" i="141"/>
  <c r="F19" i="141"/>
  <c r="W20" i="142" l="1"/>
  <c r="X20" i="142" s="1"/>
  <c r="W24" i="142"/>
  <c r="X24" i="142" s="1"/>
  <c r="W28" i="142"/>
  <c r="X28" i="142" s="1"/>
  <c r="W21" i="142"/>
  <c r="X21" i="142" s="1"/>
  <c r="W25" i="142"/>
  <c r="X25" i="142" s="1"/>
  <c r="W29" i="142"/>
  <c r="W23" i="141"/>
  <c r="W32" i="141"/>
  <c r="X32" i="141" s="1"/>
  <c r="W33" i="141"/>
  <c r="X33" i="141" s="1"/>
  <c r="W38" i="141"/>
  <c r="W36" i="141"/>
  <c r="X36" i="141" s="1"/>
  <c r="W19" i="141"/>
  <c r="W24" i="141"/>
  <c r="X24" i="141" s="1"/>
  <c r="W28" i="141"/>
  <c r="X28" i="141" s="1"/>
  <c r="W35" i="141"/>
  <c r="X35" i="141" s="1"/>
  <c r="W37" i="141"/>
  <c r="X37" i="141" s="1"/>
  <c r="T20" i="141"/>
  <c r="T22" i="141"/>
  <c r="T33" i="141"/>
  <c r="T39" i="141"/>
  <c r="X39" i="141"/>
  <c r="X29" i="142"/>
  <c r="X29" i="141"/>
  <c r="X22" i="142"/>
  <c r="X26" i="142"/>
  <c r="X30" i="142"/>
  <c r="X27" i="141"/>
  <c r="X19" i="142"/>
  <c r="X23" i="142"/>
  <c r="X27" i="142"/>
  <c r="R39" i="141"/>
  <c r="W23" i="168" l="1"/>
  <c r="X23" i="168" s="1"/>
  <c r="V23" i="168"/>
  <c r="Q23" i="168"/>
  <c r="P23" i="168"/>
  <c r="O23" i="168"/>
  <c r="N23" i="168"/>
  <c r="M23" i="168"/>
  <c r="L23" i="168"/>
  <c r="K23" i="168"/>
  <c r="S23" i="168" s="1"/>
  <c r="T23" i="168" s="1"/>
  <c r="J23" i="168"/>
  <c r="R23" i="168" s="1"/>
  <c r="H23" i="168"/>
  <c r="E23" i="168"/>
  <c r="V22" i="168"/>
  <c r="S22" i="168"/>
  <c r="T22" i="168" s="1"/>
  <c r="R22" i="168"/>
  <c r="I22" i="168"/>
  <c r="H22" i="168"/>
  <c r="G22" i="168"/>
  <c r="F22" i="168"/>
  <c r="W22" i="168" s="1"/>
  <c r="X22" i="168" s="1"/>
  <c r="V21" i="168"/>
  <c r="S21" i="168"/>
  <c r="T21" i="168" s="1"/>
  <c r="R21" i="168"/>
  <c r="I21" i="168"/>
  <c r="H21" i="168"/>
  <c r="G21" i="168"/>
  <c r="F21" i="168"/>
  <c r="V20" i="168"/>
  <c r="S20" i="168"/>
  <c r="T20" i="168" s="1"/>
  <c r="R20" i="168"/>
  <c r="I20" i="168"/>
  <c r="I23" i="168" s="1"/>
  <c r="H20" i="168"/>
  <c r="G20" i="168"/>
  <c r="F20" i="168"/>
  <c r="W20" i="168" l="1"/>
  <c r="X20" i="168" s="1"/>
  <c r="W21" i="168"/>
  <c r="X21" i="168" s="1"/>
  <c r="W23" i="167"/>
  <c r="X23" i="167" s="1"/>
  <c r="V23" i="167"/>
  <c r="Q23" i="167"/>
  <c r="P23" i="167"/>
  <c r="O23" i="167"/>
  <c r="N23" i="167"/>
  <c r="M23" i="167"/>
  <c r="L23" i="167"/>
  <c r="K23" i="167"/>
  <c r="S23" i="167" s="1"/>
  <c r="J23" i="167"/>
  <c r="R23" i="167" s="1"/>
  <c r="E23" i="167"/>
  <c r="V22" i="167"/>
  <c r="T22" i="167"/>
  <c r="S22" i="167"/>
  <c r="R22" i="167"/>
  <c r="I22" i="167"/>
  <c r="H22" i="167"/>
  <c r="G22" i="167"/>
  <c r="F22" i="167"/>
  <c r="W22" i="167" s="1"/>
  <c r="V21" i="167"/>
  <c r="S21" i="167"/>
  <c r="T21" i="167" s="1"/>
  <c r="R21" i="167"/>
  <c r="I21" i="167"/>
  <c r="H21" i="167"/>
  <c r="G21" i="167"/>
  <c r="F21" i="167"/>
  <c r="V20" i="167"/>
  <c r="T20" i="167"/>
  <c r="S20" i="167"/>
  <c r="R20" i="167"/>
  <c r="I20" i="167"/>
  <c r="I23" i="167" s="1"/>
  <c r="H20" i="167"/>
  <c r="H23" i="167" s="1"/>
  <c r="G20" i="167"/>
  <c r="F20" i="167"/>
  <c r="W20" i="167" s="1"/>
  <c r="X20" i="167" s="1"/>
  <c r="W21" i="167" l="1"/>
  <c r="X21" i="167" s="1"/>
  <c r="T23" i="167"/>
  <c r="W24" i="166" l="1"/>
  <c r="X24" i="166" s="1"/>
  <c r="V24" i="166"/>
  <c r="Q24" i="166"/>
  <c r="P24" i="166"/>
  <c r="O24" i="166"/>
  <c r="N24" i="166"/>
  <c r="M24" i="166"/>
  <c r="L24" i="166"/>
  <c r="K24" i="166"/>
  <c r="S24" i="166" s="1"/>
  <c r="J24" i="166"/>
  <c r="R24" i="166" s="1"/>
  <c r="H24" i="166"/>
  <c r="E24" i="166"/>
  <c r="V23" i="166"/>
  <c r="S23" i="166"/>
  <c r="T23" i="166" s="1"/>
  <c r="R23" i="166"/>
  <c r="I23" i="166"/>
  <c r="H23" i="166"/>
  <c r="G23" i="166"/>
  <c r="F23" i="166"/>
  <c r="W23" i="166" s="1"/>
  <c r="X23" i="166" s="1"/>
  <c r="V22" i="166"/>
  <c r="S22" i="166"/>
  <c r="T22" i="166" s="1"/>
  <c r="R22" i="166"/>
  <c r="I22" i="166"/>
  <c r="H22" i="166"/>
  <c r="G22" i="166"/>
  <c r="W22" i="166" s="1"/>
  <c r="X22" i="166" s="1"/>
  <c r="F22" i="166"/>
  <c r="V21" i="166"/>
  <c r="S21" i="166"/>
  <c r="T21" i="166" s="1"/>
  <c r="R21" i="166"/>
  <c r="I21" i="166"/>
  <c r="I24" i="166" s="1"/>
  <c r="H21" i="166"/>
  <c r="G21" i="166"/>
  <c r="F21" i="166"/>
  <c r="W21" i="166" s="1"/>
  <c r="X21" i="166" s="1"/>
  <c r="V20" i="166"/>
  <c r="R20" i="166"/>
  <c r="T20" i="166" s="1"/>
  <c r="I20" i="166"/>
  <c r="H20" i="166"/>
  <c r="G20" i="166"/>
  <c r="F20" i="166"/>
  <c r="W20" i="166" l="1"/>
  <c r="X20" i="166" s="1"/>
  <c r="T24" i="166"/>
  <c r="W23" i="165" l="1"/>
  <c r="Q23" i="165"/>
  <c r="P23" i="165"/>
  <c r="O23" i="165"/>
  <c r="V23" i="165" s="1"/>
  <c r="N23" i="165"/>
  <c r="M23" i="165"/>
  <c r="L23" i="165"/>
  <c r="K23" i="165"/>
  <c r="S23" i="165" s="1"/>
  <c r="T23" i="165" s="1"/>
  <c r="J23" i="165"/>
  <c r="R23" i="165" s="1"/>
  <c r="H23" i="165"/>
  <c r="E23" i="165"/>
  <c r="V22" i="165"/>
  <c r="S22" i="165"/>
  <c r="T22" i="165" s="1"/>
  <c r="R22" i="165"/>
  <c r="I22" i="165"/>
  <c r="H22" i="165"/>
  <c r="G22" i="165"/>
  <c r="W22" i="165" s="1"/>
  <c r="X22" i="165" s="1"/>
  <c r="F22" i="165"/>
  <c r="V21" i="165"/>
  <c r="S21" i="165"/>
  <c r="T21" i="165" s="1"/>
  <c r="R21" i="165"/>
  <c r="I21" i="165"/>
  <c r="H21" i="165"/>
  <c r="G21" i="165"/>
  <c r="F21" i="165"/>
  <c r="V20" i="165"/>
  <c r="S20" i="165"/>
  <c r="T20" i="165" s="1"/>
  <c r="R20" i="165"/>
  <c r="I20" i="165"/>
  <c r="I23" i="165" s="1"/>
  <c r="H20" i="165"/>
  <c r="G20" i="165"/>
  <c r="F20" i="165"/>
  <c r="W21" i="165" l="1"/>
  <c r="X21" i="165" s="1"/>
  <c r="W20" i="165"/>
  <c r="X20" i="165" s="1"/>
  <c r="X23" i="165"/>
  <c r="W23" i="164" l="1"/>
  <c r="X23" i="164" s="1"/>
  <c r="V23" i="164"/>
  <c r="Q23" i="164"/>
  <c r="P23" i="164"/>
  <c r="O23" i="164"/>
  <c r="N23" i="164"/>
  <c r="M23" i="164"/>
  <c r="L23" i="164"/>
  <c r="K23" i="164"/>
  <c r="S23" i="164" s="1"/>
  <c r="T23" i="164" s="1"/>
  <c r="J23" i="164"/>
  <c r="R23" i="164" s="1"/>
  <c r="I23" i="164"/>
  <c r="E23" i="164"/>
  <c r="V22" i="164"/>
  <c r="S22" i="164"/>
  <c r="T22" i="164" s="1"/>
  <c r="R22" i="164"/>
  <c r="I22" i="164"/>
  <c r="H22" i="164"/>
  <c r="G22" i="164"/>
  <c r="F22" i="164"/>
  <c r="W22" i="164" s="1"/>
  <c r="X22" i="164" s="1"/>
  <c r="V21" i="164"/>
  <c r="T21" i="164"/>
  <c r="S21" i="164"/>
  <c r="R21" i="164"/>
  <c r="I21" i="164"/>
  <c r="H21" i="164"/>
  <c r="G21" i="164"/>
  <c r="F21" i="164"/>
  <c r="W21" i="164" s="1"/>
  <c r="X21" i="164" s="1"/>
  <c r="V20" i="164"/>
  <c r="S20" i="164"/>
  <c r="T20" i="164" s="1"/>
  <c r="R20" i="164"/>
  <c r="I20" i="164"/>
  <c r="H20" i="164"/>
  <c r="H23" i="164" s="1"/>
  <c r="G20" i="164"/>
  <c r="F20" i="164"/>
  <c r="W20" i="164" l="1"/>
  <c r="X20" i="164" s="1"/>
  <c r="W23" i="163"/>
  <c r="X23" i="163" s="1"/>
  <c r="V23" i="163"/>
  <c r="Q23" i="163"/>
  <c r="P23" i="163"/>
  <c r="O23" i="163"/>
  <c r="N23" i="163"/>
  <c r="M23" i="163"/>
  <c r="L23" i="163"/>
  <c r="K23" i="163"/>
  <c r="S23" i="163" s="1"/>
  <c r="J23" i="163"/>
  <c r="R23" i="163" s="1"/>
  <c r="H23" i="163"/>
  <c r="E23" i="163"/>
  <c r="V22" i="163"/>
  <c r="S22" i="163"/>
  <c r="T22" i="163" s="1"/>
  <c r="R22" i="163"/>
  <c r="I22" i="163"/>
  <c r="H22" i="163"/>
  <c r="G22" i="163"/>
  <c r="F22" i="163"/>
  <c r="V21" i="163"/>
  <c r="S21" i="163"/>
  <c r="T21" i="163" s="1"/>
  <c r="R21" i="163"/>
  <c r="I21" i="163"/>
  <c r="H21" i="163"/>
  <c r="G21" i="163"/>
  <c r="W21" i="163" s="1"/>
  <c r="X21" i="163" s="1"/>
  <c r="F21" i="163"/>
  <c r="V20" i="163"/>
  <c r="S20" i="163"/>
  <c r="T20" i="163" s="1"/>
  <c r="R20" i="163"/>
  <c r="I20" i="163"/>
  <c r="I23" i="163" s="1"/>
  <c r="H20" i="163"/>
  <c r="G20" i="163"/>
  <c r="F20" i="163"/>
  <c r="W20" i="163" s="1"/>
  <c r="X20" i="163" s="1"/>
  <c r="W22" i="163" l="1"/>
  <c r="X22" i="163" s="1"/>
  <c r="T23" i="163"/>
  <c r="W23" i="162" l="1"/>
  <c r="X23" i="162" s="1"/>
  <c r="V23" i="162"/>
  <c r="Q23" i="162"/>
  <c r="P23" i="162"/>
  <c r="O23" i="162"/>
  <c r="N23" i="162"/>
  <c r="M23" i="162"/>
  <c r="L23" i="162"/>
  <c r="K23" i="162"/>
  <c r="S23" i="162" s="1"/>
  <c r="T23" i="162" s="1"/>
  <c r="J23" i="162"/>
  <c r="R23" i="162" s="1"/>
  <c r="I23" i="162"/>
  <c r="H23" i="162"/>
  <c r="E23" i="162"/>
  <c r="V22" i="162"/>
  <c r="S22" i="162"/>
  <c r="T22" i="162" s="1"/>
  <c r="R22" i="162"/>
  <c r="I22" i="162"/>
  <c r="H22" i="162"/>
  <c r="G22" i="162"/>
  <c r="F22" i="162"/>
  <c r="W22" i="162" s="1"/>
  <c r="X22" i="162" s="1"/>
  <c r="V21" i="162"/>
  <c r="S21" i="162"/>
  <c r="T21" i="162" s="1"/>
  <c r="R21" i="162"/>
  <c r="I21" i="162"/>
  <c r="H21" i="162"/>
  <c r="G21" i="162"/>
  <c r="F21" i="162"/>
  <c r="V20" i="162"/>
  <c r="S20" i="162"/>
  <c r="T20" i="162" s="1"/>
  <c r="R20" i="162"/>
  <c r="I20" i="162"/>
  <c r="H20" i="162"/>
  <c r="G20" i="162"/>
  <c r="F20" i="162"/>
  <c r="W20" i="162" l="1"/>
  <c r="X20" i="162" s="1"/>
  <c r="W21" i="162"/>
  <c r="X21" i="162" s="1"/>
  <c r="W25" i="161"/>
  <c r="Q25" i="161"/>
  <c r="P25" i="161"/>
  <c r="O25" i="161"/>
  <c r="V25" i="161" s="1"/>
  <c r="N25" i="161"/>
  <c r="M25" i="161"/>
  <c r="L25" i="161"/>
  <c r="K25" i="161"/>
  <c r="S25" i="161" s="1"/>
  <c r="T25" i="161" s="1"/>
  <c r="J25" i="161"/>
  <c r="R25" i="161" s="1"/>
  <c r="E25" i="161"/>
  <c r="V24" i="161"/>
  <c r="S24" i="161"/>
  <c r="T24" i="161" s="1"/>
  <c r="R24" i="161"/>
  <c r="I24" i="161"/>
  <c r="H24" i="161"/>
  <c r="G24" i="161"/>
  <c r="W24" i="161" s="1"/>
  <c r="X24" i="161" s="1"/>
  <c r="F24" i="161"/>
  <c r="V23" i="161"/>
  <c r="S23" i="161"/>
  <c r="T23" i="161" s="1"/>
  <c r="R23" i="161"/>
  <c r="I23" i="161"/>
  <c r="H23" i="161"/>
  <c r="G23" i="161"/>
  <c r="F23" i="161"/>
  <c r="V22" i="161"/>
  <c r="S22" i="161"/>
  <c r="T22" i="161" s="1"/>
  <c r="R22" i="161"/>
  <c r="I22" i="161"/>
  <c r="H22" i="161"/>
  <c r="G22" i="161"/>
  <c r="F22" i="161"/>
  <c r="V21" i="161"/>
  <c r="S21" i="161"/>
  <c r="T21" i="161" s="1"/>
  <c r="R21" i="161"/>
  <c r="I21" i="161"/>
  <c r="H21" i="161"/>
  <c r="G21" i="161"/>
  <c r="W21" i="161" s="1"/>
  <c r="X21" i="161" s="1"/>
  <c r="F21" i="161"/>
  <c r="V20" i="161"/>
  <c r="T20" i="161"/>
  <c r="S20" i="161"/>
  <c r="R20" i="161"/>
  <c r="I20" i="161"/>
  <c r="H20" i="161"/>
  <c r="H25" i="161" s="1"/>
  <c r="G20" i="161"/>
  <c r="W20" i="161" s="1"/>
  <c r="F20" i="161"/>
  <c r="V19" i="161"/>
  <c r="S19" i="161"/>
  <c r="T19" i="161" s="1"/>
  <c r="R19" i="161"/>
  <c r="I19" i="161"/>
  <c r="H19" i="161"/>
  <c r="G19" i="161"/>
  <c r="F19" i="161"/>
  <c r="V18" i="161"/>
  <c r="S18" i="161"/>
  <c r="T18" i="161" s="1"/>
  <c r="R18" i="161"/>
  <c r="I18" i="161"/>
  <c r="I25" i="161" s="1"/>
  <c r="H18" i="161"/>
  <c r="G18" i="161"/>
  <c r="F18" i="161"/>
  <c r="W19" i="161" l="1"/>
  <c r="X19" i="161" s="1"/>
  <c r="W18" i="161"/>
  <c r="W23" i="161"/>
  <c r="X23" i="161" s="1"/>
  <c r="W22" i="161"/>
  <c r="X22" i="161" s="1"/>
  <c r="X25" i="161"/>
  <c r="W24" i="160" l="1"/>
  <c r="Q24" i="160"/>
  <c r="O24" i="160"/>
  <c r="V24" i="160" s="1"/>
  <c r="N24" i="160"/>
  <c r="M24" i="160"/>
  <c r="L24" i="160"/>
  <c r="R24" i="160" s="1"/>
  <c r="K24" i="160"/>
  <c r="S24" i="160" s="1"/>
  <c r="T24" i="160" s="1"/>
  <c r="J24" i="160"/>
  <c r="E24" i="160"/>
  <c r="V23" i="160"/>
  <c r="I23" i="160"/>
  <c r="H23" i="160"/>
  <c r="G23" i="160"/>
  <c r="F23" i="160"/>
  <c r="V22" i="160"/>
  <c r="I22" i="160"/>
  <c r="H22" i="160"/>
  <c r="G22" i="160"/>
  <c r="F22" i="160"/>
  <c r="V21" i="160"/>
  <c r="I21" i="160"/>
  <c r="H21" i="160"/>
  <c r="G21" i="160"/>
  <c r="F21" i="160"/>
  <c r="V20" i="160"/>
  <c r="S20" i="160"/>
  <c r="T20" i="160" s="1"/>
  <c r="R20" i="160"/>
  <c r="I20" i="160"/>
  <c r="H20" i="160"/>
  <c r="G20" i="160"/>
  <c r="F20" i="160"/>
  <c r="W20" i="160" s="1"/>
  <c r="X20" i="160" s="1"/>
  <c r="V19" i="160"/>
  <c r="S19" i="160"/>
  <c r="T19" i="160" s="1"/>
  <c r="R19" i="160"/>
  <c r="I19" i="160"/>
  <c r="I24" i="160" s="1"/>
  <c r="H19" i="160"/>
  <c r="H24" i="160" s="1"/>
  <c r="G19" i="160"/>
  <c r="F19" i="160"/>
  <c r="W21" i="160" l="1"/>
  <c r="X21" i="160" s="1"/>
  <c r="W22" i="160"/>
  <c r="X22" i="160" s="1"/>
  <c r="W19" i="160"/>
  <c r="X19" i="160" s="1"/>
  <c r="W23" i="160"/>
  <c r="X23" i="160" s="1"/>
  <c r="X24" i="160"/>
  <c r="Q21" i="159" l="1"/>
  <c r="P21" i="159"/>
  <c r="O21" i="159"/>
  <c r="V21" i="159" s="1"/>
  <c r="N21" i="159"/>
  <c r="M21" i="159"/>
  <c r="L21" i="159"/>
  <c r="K21" i="159"/>
  <c r="S21" i="159" s="1"/>
  <c r="J21" i="159"/>
  <c r="R21" i="159" s="1"/>
  <c r="E21" i="159"/>
  <c r="V20" i="159"/>
  <c r="R20" i="159"/>
  <c r="T20" i="159" s="1"/>
  <c r="I20" i="159"/>
  <c r="I21" i="159" s="1"/>
  <c r="H20" i="159"/>
  <c r="H21" i="159" s="1"/>
  <c r="G20" i="159"/>
  <c r="F20" i="159"/>
  <c r="W20" i="159" l="1"/>
  <c r="W21" i="159" s="1"/>
  <c r="T21" i="159"/>
  <c r="X20" i="159" l="1"/>
  <c r="X21" i="159" s="1"/>
  <c r="W23" i="158"/>
  <c r="Q23" i="158"/>
  <c r="P23" i="158"/>
  <c r="O23" i="158"/>
  <c r="N23" i="158"/>
  <c r="V23" i="158" s="1"/>
  <c r="M23" i="158"/>
  <c r="L23" i="158"/>
  <c r="K23" i="158"/>
  <c r="S23" i="158" s="1"/>
  <c r="J23" i="158"/>
  <c r="R23" i="158" s="1"/>
  <c r="E23" i="158"/>
  <c r="V22" i="158"/>
  <c r="I22" i="158"/>
  <c r="H22" i="158"/>
  <c r="G22" i="158"/>
  <c r="F22" i="158"/>
  <c r="V21" i="158"/>
  <c r="I21" i="158"/>
  <c r="H21" i="158"/>
  <c r="G21" i="158"/>
  <c r="F21" i="158"/>
  <c r="V20" i="158"/>
  <c r="S20" i="158"/>
  <c r="T20" i="158" s="1"/>
  <c r="R20" i="158"/>
  <c r="I20" i="158"/>
  <c r="H20" i="158"/>
  <c r="G20" i="158"/>
  <c r="F20" i="158"/>
  <c r="V19" i="158"/>
  <c r="S19" i="158"/>
  <c r="T19" i="158" s="1"/>
  <c r="R19" i="158"/>
  <c r="I19" i="158"/>
  <c r="I23" i="158" s="1"/>
  <c r="H19" i="158"/>
  <c r="H23" i="158" s="1"/>
  <c r="G19" i="158"/>
  <c r="W19" i="158" s="1"/>
  <c r="X19" i="158" s="1"/>
  <c r="F19" i="158"/>
  <c r="W21" i="158" l="1"/>
  <c r="X21" i="158" s="1"/>
  <c r="W20" i="158"/>
  <c r="X20" i="158" s="1"/>
  <c r="W22" i="158"/>
  <c r="X22" i="158" s="1"/>
  <c r="T23" i="158"/>
  <c r="X23" i="158"/>
  <c r="V21" i="157" l="1"/>
  <c r="W21" i="157" s="1"/>
  <c r="U21" i="157"/>
  <c r="P21" i="157"/>
  <c r="O21" i="157"/>
  <c r="N21" i="157"/>
  <c r="M21" i="157"/>
  <c r="L21" i="157"/>
  <c r="K21" i="157"/>
  <c r="J21" i="157"/>
  <c r="R21" i="157" s="1"/>
  <c r="I21" i="157"/>
  <c r="Q21" i="157" s="1"/>
  <c r="H21" i="157"/>
  <c r="U20" i="157"/>
  <c r="F20" i="157"/>
  <c r="V20" i="157" s="1"/>
  <c r="W20" i="157" s="1"/>
  <c r="E20" i="157"/>
  <c r="U19" i="157"/>
  <c r="R19" i="157"/>
  <c r="S19" i="157" s="1"/>
  <c r="Q19" i="157"/>
  <c r="G19" i="157"/>
  <c r="G21" i="157" s="1"/>
  <c r="F19" i="157"/>
  <c r="E19" i="157"/>
  <c r="V19" i="157" s="1"/>
  <c r="W19" i="157" s="1"/>
  <c r="U18" i="157"/>
  <c r="R18" i="157"/>
  <c r="S18" i="157" s="1"/>
  <c r="Q18" i="157"/>
  <c r="H18" i="157"/>
  <c r="G18" i="157"/>
  <c r="F18" i="157"/>
  <c r="E18" i="157"/>
  <c r="V18" i="157" s="1"/>
  <c r="W18" i="157" s="1"/>
  <c r="S21" i="157" l="1"/>
  <c r="W24" i="156" l="1"/>
  <c r="Q24" i="156"/>
  <c r="P24" i="156"/>
  <c r="O24" i="156"/>
  <c r="N24" i="156"/>
  <c r="V24" i="156" s="1"/>
  <c r="M24" i="156"/>
  <c r="L24" i="156"/>
  <c r="K24" i="156"/>
  <c r="J24" i="156"/>
  <c r="E24" i="156"/>
  <c r="V23" i="156"/>
  <c r="S23" i="156"/>
  <c r="T23" i="156" s="1"/>
  <c r="R23" i="156"/>
  <c r="I23" i="156"/>
  <c r="H23" i="156"/>
  <c r="G23" i="156"/>
  <c r="F23" i="156"/>
  <c r="V22" i="156"/>
  <c r="I22" i="156"/>
  <c r="H22" i="156"/>
  <c r="G22" i="156"/>
  <c r="F22" i="156"/>
  <c r="V21" i="156"/>
  <c r="I21" i="156"/>
  <c r="H21" i="156"/>
  <c r="G21" i="156"/>
  <c r="F21" i="156"/>
  <c r="V20" i="156"/>
  <c r="I20" i="156"/>
  <c r="H20" i="156"/>
  <c r="G20" i="156"/>
  <c r="F20" i="156"/>
  <c r="V19" i="156"/>
  <c r="S19" i="156"/>
  <c r="T19" i="156" s="1"/>
  <c r="R19" i="156"/>
  <c r="I19" i="156"/>
  <c r="I24" i="156" s="1"/>
  <c r="H19" i="156"/>
  <c r="H24" i="156" s="1"/>
  <c r="G19" i="156"/>
  <c r="F19" i="156"/>
  <c r="W19" i="156" s="1"/>
  <c r="X19" i="156" s="1"/>
  <c r="W23" i="156" l="1"/>
  <c r="X23" i="156" s="1"/>
  <c r="W20" i="156"/>
  <c r="X20" i="156" s="1"/>
  <c r="W21" i="156"/>
  <c r="X21" i="156" s="1"/>
  <c r="W22" i="156"/>
  <c r="X22" i="156" s="1"/>
  <c r="X24" i="156"/>
  <c r="W25" i="155" l="1"/>
  <c r="Q25" i="155"/>
  <c r="P25" i="155"/>
  <c r="O25" i="155"/>
  <c r="N25" i="155"/>
  <c r="V25" i="155" s="1"/>
  <c r="M25" i="155"/>
  <c r="L25" i="155"/>
  <c r="K25" i="155"/>
  <c r="S25" i="155" s="1"/>
  <c r="J25" i="155"/>
  <c r="R25" i="155" s="1"/>
  <c r="E25" i="155"/>
  <c r="V24" i="155"/>
  <c r="S24" i="155"/>
  <c r="T24" i="155" s="1"/>
  <c r="I24" i="155"/>
  <c r="H24" i="155"/>
  <c r="G24" i="155"/>
  <c r="F24" i="155"/>
  <c r="W24" i="155" s="1"/>
  <c r="X24" i="155" s="1"/>
  <c r="V23" i="155"/>
  <c r="S23" i="155"/>
  <c r="T23" i="155" s="1"/>
  <c r="I23" i="155"/>
  <c r="H23" i="155"/>
  <c r="G23" i="155"/>
  <c r="F23" i="155"/>
  <c r="V22" i="155"/>
  <c r="I22" i="155"/>
  <c r="H22" i="155"/>
  <c r="H25" i="155" s="1"/>
  <c r="G22" i="155"/>
  <c r="F22" i="155"/>
  <c r="V21" i="155"/>
  <c r="S21" i="155"/>
  <c r="T21" i="155" s="1"/>
  <c r="R21" i="155"/>
  <c r="I21" i="155"/>
  <c r="H21" i="155"/>
  <c r="G21" i="155"/>
  <c r="F21" i="155"/>
  <c r="W21" i="155" s="1"/>
  <c r="X21" i="155" s="1"/>
  <c r="V20" i="155"/>
  <c r="T20" i="155"/>
  <c r="S20" i="155"/>
  <c r="I20" i="155"/>
  <c r="H20" i="155"/>
  <c r="G20" i="155"/>
  <c r="F20" i="155"/>
  <c r="V19" i="155"/>
  <c r="S19" i="155"/>
  <c r="T19" i="155" s="1"/>
  <c r="R19" i="155"/>
  <c r="I19" i="155"/>
  <c r="I25" i="155" s="1"/>
  <c r="H19" i="155"/>
  <c r="G19" i="155"/>
  <c r="F19" i="155"/>
  <c r="W19" i="155" s="1"/>
  <c r="X19" i="155" s="1"/>
  <c r="W23" i="155" l="1"/>
  <c r="X23" i="155" s="1"/>
  <c r="W22" i="155"/>
  <c r="X22" i="155" s="1"/>
  <c r="W20" i="155"/>
  <c r="X20" i="155" s="1"/>
  <c r="X25" i="155"/>
  <c r="T25" i="155"/>
  <c r="W26" i="154" l="1"/>
  <c r="Q26" i="154"/>
  <c r="P26" i="154"/>
  <c r="O26" i="154"/>
  <c r="V26" i="154" s="1"/>
  <c r="N26" i="154"/>
  <c r="M26" i="154"/>
  <c r="L26" i="154"/>
  <c r="K26" i="154"/>
  <c r="S26" i="154" s="1"/>
  <c r="T26" i="154" s="1"/>
  <c r="J26" i="154"/>
  <c r="R26" i="154" s="1"/>
  <c r="E26" i="154"/>
  <c r="V25" i="154"/>
  <c r="T25" i="154"/>
  <c r="S25" i="154"/>
  <c r="R25" i="154"/>
  <c r="I25" i="154"/>
  <c r="H25" i="154"/>
  <c r="G25" i="154"/>
  <c r="W25" i="154" s="1"/>
  <c r="F25" i="154"/>
  <c r="V24" i="154"/>
  <c r="S24" i="154"/>
  <c r="R24" i="154"/>
  <c r="T24" i="154" s="1"/>
  <c r="I24" i="154"/>
  <c r="H24" i="154"/>
  <c r="G24" i="154"/>
  <c r="F24" i="154"/>
  <c r="W24" i="154" s="1"/>
  <c r="X24" i="154" s="1"/>
  <c r="V23" i="154"/>
  <c r="T23" i="154"/>
  <c r="S23" i="154"/>
  <c r="R23" i="154"/>
  <c r="I23" i="154"/>
  <c r="H23" i="154"/>
  <c r="G23" i="154"/>
  <c r="W23" i="154" s="1"/>
  <c r="X23" i="154" s="1"/>
  <c r="F23" i="154"/>
  <c r="V22" i="154"/>
  <c r="S22" i="154"/>
  <c r="R22" i="154"/>
  <c r="T22" i="154" s="1"/>
  <c r="I22" i="154"/>
  <c r="H22" i="154"/>
  <c r="G22" i="154"/>
  <c r="F22" i="154"/>
  <c r="W22" i="154" s="1"/>
  <c r="X22" i="154" s="1"/>
  <c r="V21" i="154"/>
  <c r="T21" i="154"/>
  <c r="S21" i="154"/>
  <c r="R21" i="154"/>
  <c r="I21" i="154"/>
  <c r="H21" i="154"/>
  <c r="H26" i="154" s="1"/>
  <c r="G21" i="154"/>
  <c r="F21" i="154"/>
  <c r="V20" i="154"/>
  <c r="S20" i="154"/>
  <c r="R20" i="154"/>
  <c r="T20" i="154" s="1"/>
  <c r="I20" i="154"/>
  <c r="H20" i="154"/>
  <c r="G20" i="154"/>
  <c r="F20" i="154"/>
  <c r="V19" i="154"/>
  <c r="S19" i="154"/>
  <c r="T19" i="154" s="1"/>
  <c r="R19" i="154"/>
  <c r="I19" i="154"/>
  <c r="I26" i="154" s="1"/>
  <c r="H19" i="154"/>
  <c r="G19" i="154"/>
  <c r="W19" i="154" s="1"/>
  <c r="F19" i="154"/>
  <c r="W20" i="154" l="1"/>
  <c r="X20" i="154" s="1"/>
  <c r="W21" i="154"/>
  <c r="X21" i="154" s="1"/>
  <c r="X26" i="154"/>
  <c r="E23" i="153" l="1"/>
  <c r="U21" i="153"/>
  <c r="P21" i="153"/>
  <c r="O21" i="153"/>
  <c r="N21" i="153"/>
  <c r="M21" i="153"/>
  <c r="L21" i="153"/>
  <c r="K21" i="153"/>
  <c r="J21" i="153"/>
  <c r="R21" i="153" s="1"/>
  <c r="I21" i="153"/>
  <c r="G21" i="153" s="1"/>
  <c r="H21" i="153"/>
  <c r="D21" i="153"/>
  <c r="U20" i="153"/>
  <c r="R20" i="153"/>
  <c r="S20" i="153" s="1"/>
  <c r="Q20" i="153"/>
  <c r="H20" i="153"/>
  <c r="G20" i="153"/>
  <c r="F20" i="153"/>
  <c r="E20" i="153"/>
  <c r="V20" i="153" l="1"/>
  <c r="V21" i="153" s="1"/>
  <c r="W21" i="153" s="1"/>
  <c r="Q21" i="153"/>
  <c r="S21" i="153" s="1"/>
  <c r="W20" i="153" l="1"/>
  <c r="W23" i="152"/>
  <c r="X23" i="152" s="1"/>
  <c r="V23" i="152"/>
  <c r="Q23" i="152"/>
  <c r="P23" i="152"/>
  <c r="O23" i="152"/>
  <c r="N23" i="152"/>
  <c r="M23" i="152"/>
  <c r="L23" i="152"/>
  <c r="K23" i="152"/>
  <c r="S23" i="152" s="1"/>
  <c r="J23" i="152"/>
  <c r="R23" i="152" s="1"/>
  <c r="H23" i="152"/>
  <c r="E23" i="152"/>
  <c r="V22" i="152"/>
  <c r="S22" i="152"/>
  <c r="T22" i="152" s="1"/>
  <c r="R22" i="152"/>
  <c r="I22" i="152"/>
  <c r="H22" i="152"/>
  <c r="G22" i="152"/>
  <c r="F22" i="152"/>
  <c r="V21" i="152"/>
  <c r="S21" i="152"/>
  <c r="T21" i="152" s="1"/>
  <c r="R21" i="152"/>
  <c r="I21" i="152"/>
  <c r="H21" i="152"/>
  <c r="G21" i="152"/>
  <c r="F21" i="152"/>
  <c r="V20" i="152"/>
  <c r="S20" i="152"/>
  <c r="T20" i="152" s="1"/>
  <c r="R20" i="152"/>
  <c r="I20" i="152"/>
  <c r="H20" i="152"/>
  <c r="G20" i="152"/>
  <c r="F20" i="152"/>
  <c r="W20" i="152" s="1"/>
  <c r="X20" i="152" s="1"/>
  <c r="V19" i="152"/>
  <c r="S19" i="152"/>
  <c r="T19" i="152" s="1"/>
  <c r="R19" i="152"/>
  <c r="I19" i="152"/>
  <c r="I23" i="152" s="1"/>
  <c r="H19" i="152"/>
  <c r="G19" i="152"/>
  <c r="W19" i="152" s="1"/>
  <c r="X19" i="152" s="1"/>
  <c r="F19" i="152"/>
  <c r="W22" i="152" l="1"/>
  <c r="X22" i="152" s="1"/>
  <c r="W21" i="152"/>
  <c r="X21" i="152" s="1"/>
  <c r="T23" i="152"/>
  <c r="X23" i="151" l="1"/>
  <c r="Y23" i="151" s="1"/>
  <c r="W23" i="151"/>
  <c r="R23" i="151"/>
  <c r="Q23" i="151"/>
  <c r="P23" i="151"/>
  <c r="O23" i="151"/>
  <c r="N23" i="151"/>
  <c r="M23" i="151"/>
  <c r="L23" i="151"/>
  <c r="T23" i="151" s="1"/>
  <c r="K23" i="151"/>
  <c r="S23" i="151" s="1"/>
  <c r="F23" i="151"/>
  <c r="W22" i="151"/>
  <c r="T22" i="151"/>
  <c r="U22" i="151" s="1"/>
  <c r="S22" i="151"/>
  <c r="J22" i="151"/>
  <c r="I22" i="151"/>
  <c r="H22" i="151"/>
  <c r="G22" i="151"/>
  <c r="X22" i="151" s="1"/>
  <c r="Y22" i="151" s="1"/>
  <c r="W21" i="151"/>
  <c r="T21" i="151"/>
  <c r="U21" i="151" s="1"/>
  <c r="S21" i="151"/>
  <c r="J21" i="151"/>
  <c r="I21" i="151"/>
  <c r="H21" i="151"/>
  <c r="X21" i="151" s="1"/>
  <c r="Y21" i="151" s="1"/>
  <c r="G21" i="151"/>
  <c r="W20" i="151"/>
  <c r="J20" i="151"/>
  <c r="I20" i="151"/>
  <c r="H20" i="151"/>
  <c r="G20" i="151"/>
  <c r="W19" i="151"/>
  <c r="U19" i="151"/>
  <c r="T19" i="151"/>
  <c r="S19" i="151"/>
  <c r="J19" i="151"/>
  <c r="J23" i="151" s="1"/>
  <c r="I19" i="151"/>
  <c r="I23" i="151" s="1"/>
  <c r="H19" i="151"/>
  <c r="G19" i="151"/>
  <c r="X19" i="151" s="1"/>
  <c r="Y19" i="151" s="1"/>
  <c r="X20" i="151" l="1"/>
  <c r="Y20" i="151" s="1"/>
  <c r="U23" i="151"/>
  <c r="W25" i="150" l="1"/>
  <c r="X25" i="150" s="1"/>
  <c r="V25" i="150"/>
  <c r="Q25" i="150"/>
  <c r="P25" i="150"/>
  <c r="O25" i="150"/>
  <c r="N25" i="150"/>
  <c r="M25" i="150"/>
  <c r="L25" i="150"/>
  <c r="K25" i="150"/>
  <c r="S25" i="150" s="1"/>
  <c r="J25" i="150"/>
  <c r="R25" i="150" s="1"/>
  <c r="H25" i="150"/>
  <c r="E25" i="150"/>
  <c r="V24" i="150"/>
  <c r="R24" i="150"/>
  <c r="I24" i="150"/>
  <c r="H24" i="150"/>
  <c r="G24" i="150"/>
  <c r="F24" i="150"/>
  <c r="V23" i="150"/>
  <c r="R23" i="150"/>
  <c r="I23" i="150"/>
  <c r="H23" i="150"/>
  <c r="G23" i="150"/>
  <c r="F23" i="150"/>
  <c r="V22" i="150"/>
  <c r="S22" i="150"/>
  <c r="T22" i="150" s="1"/>
  <c r="R22" i="150"/>
  <c r="I22" i="150"/>
  <c r="I25" i="150" s="1"/>
  <c r="H22" i="150"/>
  <c r="G22" i="150"/>
  <c r="F22" i="150"/>
  <c r="W22" i="150" s="1"/>
  <c r="X22" i="150" s="1"/>
  <c r="V21" i="150"/>
  <c r="S21" i="150"/>
  <c r="T21" i="150" s="1"/>
  <c r="R21" i="150"/>
  <c r="I21" i="150"/>
  <c r="H21" i="150"/>
  <c r="G21" i="150"/>
  <c r="F21" i="150"/>
  <c r="V20" i="150"/>
  <c r="S20" i="150"/>
  <c r="T20" i="150" s="1"/>
  <c r="R20" i="150"/>
  <c r="I20" i="150"/>
  <c r="H20" i="150"/>
  <c r="G20" i="150"/>
  <c r="F20" i="150"/>
  <c r="V19" i="150"/>
  <c r="R19" i="150"/>
  <c r="I19" i="150"/>
  <c r="H19" i="150"/>
  <c r="G19" i="150"/>
  <c r="W19" i="150" s="1"/>
  <c r="X19" i="150" s="1"/>
  <c r="F19" i="150"/>
  <c r="W21" i="150" l="1"/>
  <c r="W24" i="150"/>
  <c r="X24" i="150" s="1"/>
  <c r="W20" i="150"/>
  <c r="W23" i="150"/>
  <c r="X23" i="150" s="1"/>
  <c r="T25" i="150"/>
  <c r="W26" i="149" l="1"/>
  <c r="X26" i="149" s="1"/>
  <c r="V26" i="149"/>
  <c r="P26" i="149"/>
  <c r="N26" i="149"/>
  <c r="M26" i="149"/>
  <c r="L26" i="149"/>
  <c r="R26" i="149" s="1"/>
  <c r="K26" i="149"/>
  <c r="S26" i="149" s="1"/>
  <c r="T26" i="149" s="1"/>
  <c r="J26" i="149"/>
  <c r="E26" i="149"/>
  <c r="V25" i="149"/>
  <c r="T25" i="149"/>
  <c r="S25" i="149"/>
  <c r="R25" i="149"/>
  <c r="I25" i="149"/>
  <c r="H25" i="149"/>
  <c r="G25" i="149"/>
  <c r="F25" i="149"/>
  <c r="V24" i="149"/>
  <c r="S24" i="149"/>
  <c r="T24" i="149" s="1"/>
  <c r="R24" i="149"/>
  <c r="I24" i="149"/>
  <c r="H24" i="149"/>
  <c r="G24" i="149"/>
  <c r="F24" i="149"/>
  <c r="V23" i="149"/>
  <c r="S23" i="149"/>
  <c r="T23" i="149" s="1"/>
  <c r="R23" i="149"/>
  <c r="I23" i="149"/>
  <c r="H23" i="149"/>
  <c r="G23" i="149"/>
  <c r="F23" i="149"/>
  <c r="V22" i="149"/>
  <c r="S22" i="149"/>
  <c r="R22" i="149"/>
  <c r="T22" i="149" s="1"/>
  <c r="I22" i="149"/>
  <c r="H22" i="149"/>
  <c r="G22" i="149"/>
  <c r="F22" i="149"/>
  <c r="V21" i="149"/>
  <c r="S21" i="149"/>
  <c r="T21" i="149" s="1"/>
  <c r="R21" i="149"/>
  <c r="I21" i="149"/>
  <c r="H21" i="149"/>
  <c r="G21" i="149"/>
  <c r="F21" i="149"/>
  <c r="V20" i="149"/>
  <c r="S20" i="149"/>
  <c r="R20" i="149"/>
  <c r="T20" i="149" s="1"/>
  <c r="I20" i="149"/>
  <c r="H20" i="149"/>
  <c r="G20" i="149"/>
  <c r="F20" i="149"/>
  <c r="V19" i="149"/>
  <c r="S19" i="149"/>
  <c r="T19" i="149" s="1"/>
  <c r="R19" i="149"/>
  <c r="I19" i="149"/>
  <c r="I26" i="149" s="1"/>
  <c r="H19" i="149"/>
  <c r="H26" i="149" s="1"/>
  <c r="G19" i="149"/>
  <c r="F19" i="149"/>
  <c r="W20" i="149" l="1"/>
  <c r="X20" i="149" s="1"/>
  <c r="W24" i="149"/>
  <c r="X24" i="149" s="1"/>
  <c r="W22" i="149"/>
  <c r="X22" i="149" s="1"/>
  <c r="W19" i="149"/>
  <c r="X19" i="149" s="1"/>
  <c r="W23" i="149"/>
  <c r="W21" i="149"/>
  <c r="X21" i="149" s="1"/>
  <c r="W25" i="149"/>
  <c r="X25" i="149" s="1"/>
  <c r="W25" i="148"/>
  <c r="X25" i="148" s="1"/>
  <c r="V25" i="148"/>
  <c r="Q25" i="148"/>
  <c r="P25" i="148"/>
  <c r="O25" i="148"/>
  <c r="N25" i="148"/>
  <c r="M25" i="148"/>
  <c r="L25" i="148"/>
  <c r="K25" i="148"/>
  <c r="S25" i="148" s="1"/>
  <c r="J25" i="148"/>
  <c r="R25" i="148" s="1"/>
  <c r="E25" i="148"/>
  <c r="V24" i="148"/>
  <c r="S24" i="148"/>
  <c r="T24" i="148" s="1"/>
  <c r="R24" i="148"/>
  <c r="I24" i="148"/>
  <c r="H24" i="148"/>
  <c r="G24" i="148"/>
  <c r="F24" i="148"/>
  <c r="V23" i="148"/>
  <c r="S23" i="148"/>
  <c r="T23" i="148" s="1"/>
  <c r="R23" i="148"/>
  <c r="I23" i="148"/>
  <c r="H23" i="148"/>
  <c r="G23" i="148"/>
  <c r="W23" i="148" s="1"/>
  <c r="X23" i="148" s="1"/>
  <c r="F23" i="148"/>
  <c r="V22" i="148"/>
  <c r="S22" i="148"/>
  <c r="T22" i="148" s="1"/>
  <c r="R22" i="148"/>
  <c r="I22" i="148"/>
  <c r="H22" i="148"/>
  <c r="G22" i="148"/>
  <c r="F22" i="148"/>
  <c r="W22" i="148" s="1"/>
  <c r="X22" i="148" s="1"/>
  <c r="V21" i="148"/>
  <c r="S21" i="148"/>
  <c r="T21" i="148" s="1"/>
  <c r="R21" i="148"/>
  <c r="I21" i="148"/>
  <c r="H21" i="148"/>
  <c r="G21" i="148"/>
  <c r="F21" i="148"/>
  <c r="V20" i="148"/>
  <c r="S20" i="148"/>
  <c r="T20" i="148" s="1"/>
  <c r="R20" i="148"/>
  <c r="I20" i="148"/>
  <c r="H20" i="148"/>
  <c r="G20" i="148"/>
  <c r="F20" i="148"/>
  <c r="V19" i="148"/>
  <c r="S19" i="148"/>
  <c r="T19" i="148" s="1"/>
  <c r="R19" i="148"/>
  <c r="I19" i="148"/>
  <c r="H19" i="148"/>
  <c r="H25" i="148" s="1"/>
  <c r="G19" i="148"/>
  <c r="W19" i="148" s="1"/>
  <c r="X19" i="148" s="1"/>
  <c r="F19" i="148"/>
  <c r="V18" i="148"/>
  <c r="S18" i="148"/>
  <c r="T18" i="148" s="1"/>
  <c r="R18" i="148"/>
  <c r="I18" i="148"/>
  <c r="I25" i="148" s="1"/>
  <c r="H18" i="148"/>
  <c r="G18" i="148"/>
  <c r="F18" i="148"/>
  <c r="W18" i="148" s="1"/>
  <c r="X18" i="148" s="1"/>
  <c r="W20" i="148" l="1"/>
  <c r="X20" i="148" s="1"/>
  <c r="W24" i="148"/>
  <c r="X24" i="148" s="1"/>
  <c r="W21" i="148"/>
  <c r="X21" i="148" s="1"/>
  <c r="T25" i="148"/>
  <c r="W26" i="140" l="1"/>
  <c r="P26" i="140"/>
  <c r="O26" i="140"/>
  <c r="N26" i="140"/>
  <c r="M26" i="140"/>
  <c r="L26" i="140"/>
  <c r="K26" i="140"/>
  <c r="S26" i="140" s="1"/>
  <c r="J26" i="140"/>
  <c r="R26" i="140" s="1"/>
  <c r="E26" i="140"/>
  <c r="V25" i="140"/>
  <c r="S25" i="140"/>
  <c r="R25" i="140"/>
  <c r="I25" i="140"/>
  <c r="H25" i="140"/>
  <c r="G25" i="140"/>
  <c r="F25" i="140"/>
  <c r="V24" i="140"/>
  <c r="S24" i="140"/>
  <c r="R24" i="140"/>
  <c r="I24" i="140"/>
  <c r="H24" i="140"/>
  <c r="G24" i="140"/>
  <c r="F24" i="140"/>
  <c r="V23" i="140"/>
  <c r="S23" i="140"/>
  <c r="R23" i="140"/>
  <c r="I23" i="140"/>
  <c r="H23" i="140"/>
  <c r="G23" i="140"/>
  <c r="F23" i="140"/>
  <c r="W23" i="140" s="1"/>
  <c r="V22" i="140"/>
  <c r="S22" i="140"/>
  <c r="T22" i="140" s="1"/>
  <c r="R22" i="140"/>
  <c r="I22" i="140"/>
  <c r="H22" i="140"/>
  <c r="G22" i="140"/>
  <c r="F22" i="140"/>
  <c r="V21" i="140"/>
  <c r="S21" i="140"/>
  <c r="R21" i="140"/>
  <c r="I21" i="140"/>
  <c r="H21" i="140"/>
  <c r="G21" i="140"/>
  <c r="F21" i="140"/>
  <c r="W21" i="140" s="1"/>
  <c r="X21" i="140" s="1"/>
  <c r="V20" i="140"/>
  <c r="S20" i="140"/>
  <c r="R20" i="140"/>
  <c r="T20" i="140" s="1"/>
  <c r="I20" i="140"/>
  <c r="H20" i="140"/>
  <c r="G20" i="140"/>
  <c r="F20" i="140"/>
  <c r="V19" i="140"/>
  <c r="S19" i="140"/>
  <c r="R19" i="140"/>
  <c r="I19" i="140"/>
  <c r="H19" i="140"/>
  <c r="H26" i="140" s="1"/>
  <c r="G19" i="140"/>
  <c r="F19" i="140"/>
  <c r="V26" i="140" l="1"/>
  <c r="X23" i="140"/>
  <c r="W24" i="140"/>
  <c r="X24" i="140" s="1"/>
  <c r="T24" i="140"/>
  <c r="T19" i="140"/>
  <c r="T26" i="140"/>
  <c r="W22" i="140"/>
  <c r="X22" i="140" s="1"/>
  <c r="T23" i="140"/>
  <c r="W19" i="140"/>
  <c r="X19" i="140" s="1"/>
  <c r="W20" i="140"/>
  <c r="X20" i="140" s="1"/>
  <c r="T21" i="140"/>
  <c r="I26" i="140"/>
  <c r="W25" i="140"/>
  <c r="X25" i="140" s="1"/>
  <c r="T25" i="140"/>
  <c r="X26" i="140"/>
</calcChain>
</file>

<file path=xl/sharedStrings.xml><?xml version="1.0" encoding="utf-8"?>
<sst xmlns="http://schemas.openxmlformats.org/spreadsheetml/2006/main" count="5047" uniqueCount="1085">
  <si>
    <t>OBJETIVOS Y METAS</t>
  </si>
  <si>
    <t>Dependencia</t>
  </si>
  <si>
    <t>01 AYUNTAMIENTO</t>
  </si>
  <si>
    <t>01 CABILDO</t>
  </si>
  <si>
    <t>O  B  J  E  T  I  V  O  S</t>
  </si>
  <si>
    <t>M   E   T   A   S</t>
  </si>
  <si>
    <t>D e s c r i p c i o n</t>
  </si>
  <si>
    <t>Programa</t>
  </si>
  <si>
    <t>Unidad de Medida</t>
  </si>
  <si>
    <t>RESOLVER LOS ASUNTOS DE LA COMPETENCIA DEL AYUNTAMIENTO COLEGIADAMENTE A EFECTO DE INCIDIR EN EL DESARROLLO DE LA COMUNIDAD</t>
  </si>
  <si>
    <t>2do  Trimestre</t>
  </si>
  <si>
    <t xml:space="preserve">Programada </t>
  </si>
  <si>
    <t>Realizada</t>
  </si>
  <si>
    <t>3er  Trimestre</t>
  </si>
  <si>
    <t>1er  Trimestre</t>
  </si>
  <si>
    <t>4to  Trimestre</t>
  </si>
  <si>
    <t>MUNICIPIO DE GUAYMAS SONORA</t>
  </si>
  <si>
    <t>Clave</t>
  </si>
  <si>
    <t>Ponderacion %</t>
  </si>
  <si>
    <t>Gasto</t>
  </si>
  <si>
    <t>Meta</t>
  </si>
  <si>
    <t>Presup.</t>
  </si>
  <si>
    <t>Ejercido</t>
  </si>
  <si>
    <t>Programada</t>
  </si>
  <si>
    <t>Real</t>
  </si>
  <si>
    <t>TOTAL DEL GASTO DE LA UNIDAD RESPONSABLE</t>
  </si>
  <si>
    <t>NOTA:  EL TOTAL DE LA PONDERACION DEBERA SUMAR  100</t>
  </si>
  <si>
    <t>E1 Eficacia   E2 Economía  E3 Eficiencia</t>
  </si>
  <si>
    <t>Acumulado</t>
  </si>
  <si>
    <t>Justificación</t>
  </si>
  <si>
    <t>Diferencia</t>
  </si>
  <si>
    <t>PORCENTAJE</t>
  </si>
  <si>
    <t>E1</t>
  </si>
  <si>
    <t>E2</t>
  </si>
  <si>
    <t>E3</t>
  </si>
  <si>
    <t>111 LEGISLACION</t>
  </si>
  <si>
    <t>01 GESTION  DE CABILDO</t>
  </si>
  <si>
    <t>Funcion</t>
  </si>
  <si>
    <t>Unidad Responsble</t>
  </si>
  <si>
    <t>Subprograma</t>
  </si>
  <si>
    <t>P.E.M. 01</t>
  </si>
  <si>
    <t>001 CONDUCCION Y DIFUSION DE LA POLITCA DE GOBIERNO</t>
  </si>
  <si>
    <t>CELEBRAR SESIONES ORDINARIAS Y EXTRAORDINARIAS</t>
  </si>
  <si>
    <t>SESION</t>
  </si>
  <si>
    <t>VIGILAR Y EVALUAR A TRAVES DE LAS COMISIONES DEL AYUNTAMIENTO LOS RAMOS DE LA ADMINISTRACION PUBLICA</t>
  </si>
  <si>
    <t>INFORME</t>
  </si>
  <si>
    <t>ANALIZAR Y APROBAR REGLAMENTOS, CIRCULARES Y DISPOSICIONES DE OBSERVANCIA GENERAL</t>
  </si>
  <si>
    <t>DOCTO</t>
  </si>
  <si>
    <t>ANALIZAR Y APROBAR  PARA EFECTOS LEGALES EL ENVIO AL CONGRESO DEL ESTADO LOS ESTADOS FINANCIEROS TRIMESTRALES</t>
  </si>
  <si>
    <t>PROYECTO</t>
  </si>
  <si>
    <t>ANALIZAR Y APROBAR EL ENVIO DEL PROYECTO DE LEY DE INGRESOS DEL AÑO 2025</t>
  </si>
  <si>
    <t>ANALIZAR Y APROBAR EL ENVIO DEL PRESUPUESTO  DE INGRESOS DEL AÑO 2025</t>
  </si>
  <si>
    <t>ANALIZAR, DISCUTIR Y APROBAR EL PRESUPUESTO DE EGRESOS DEL AÑO 2025</t>
  </si>
  <si>
    <t>DEL 01 DE  ENERO AL 31 DE DICIEMBRE DE 2025</t>
  </si>
  <si>
    <t>INDICADORES DE RESULTADOS 2025</t>
  </si>
  <si>
    <t>DEL 01 DE  ENERO  AL 31 DE MARZO DE 2025</t>
  </si>
  <si>
    <t>DEL 01 DE  ENERO  AL 30 DE JUNIO DE 2025</t>
  </si>
  <si>
    <t>DEL 01 DE  ENERO  AL 30 DE SEPTIEMBRE DE 2025</t>
  </si>
  <si>
    <t>CELEBRADAS DANDO CUMPLIMIENTO A NORMATIVIDAD Y LAS NECESARIAS DE ACUERDO A REQUERIMIENTOS PROPIOS DE AYTO.</t>
  </si>
  <si>
    <t>SE EMITIERON : 1 DICTAMENTE GOBERNACIÓN Y REGRAMENTACIÓN, 2 DE HACIENDA, PATRIMONIO Y CUENTA PÚBLICA, 1 DE ADMIISTRACIÓN Y 1 DE SALUD PUBLICA Y ASISTENCIA SOCIAL</t>
  </si>
  <si>
    <t>SE EMITIERON DICTAMENES DE ACUERDO A REGLAMENTACION O DISPOSICION ALGUNA.</t>
  </si>
  <si>
    <t>SE ENTREGARON EN TIEMPO Y FORMA</t>
  </si>
  <si>
    <t>DEL 01 DE ENERO AL 31 DE DICIEMBRE DE 2025</t>
  </si>
  <si>
    <t>132 POLITICA INTERIOR</t>
  </si>
  <si>
    <t>04 SECRETARÍA DEL AYUNTAMIENTO</t>
  </si>
  <si>
    <t>Unidad Responsable</t>
  </si>
  <si>
    <t>01 DESPACHO DEL SECRETARIO DEL AYTTO.</t>
  </si>
  <si>
    <t>001 CONDUCCION Y DIFUSION DE LA POLITICA DE GOBIERNO</t>
  </si>
  <si>
    <t>05 CONDUCCION DEL GOBIERNO</t>
  </si>
  <si>
    <t xml:space="preserve">DAR ATENCIÓN Y SEGUIMIENTO A LOS ASUNTOS CONCERNIENTES AL AYUNTAMIENTO Y LOS ENCOMENDADOS POR EL (LA) PRESIDENTE MUNICIPAL; DANDO CUMPLIMIENTO A LAS NORMAS DE LA MATERIA, ASÍ COMO A TODAS AQUELLAS DISPOSICIONES VIGENTES EMITIDAS POR EL AYUNTAMIENTO Y RELACIONADAS CON LAS FUNCIONES PROPIAS DE LA SECRETARÍA.
</t>
  </si>
  <si>
    <t>CITAR A SESIONES DE CABILDO</t>
  </si>
  <si>
    <t>CITATORIO</t>
  </si>
  <si>
    <t>ACUERDOS TOMADOS EN SESIONES DE CABILDO</t>
  </si>
  <si>
    <t>DOCUMENTO</t>
  </si>
  <si>
    <t>EXPEDICIÓN DE CONSTANCIAS DE RATIFICACIÓN DE FIRMAS Y ACTAS DE CONSTITUCIÓN DE SOCIEDADES COOPERATIVAS</t>
  </si>
  <si>
    <t>EXPEDIR CERTIFICADOS DE RESIDENCIA Y DE HABITANTES SOLICITADAS POR CIUDADANOS</t>
  </si>
  <si>
    <t>TRAMITE</t>
  </si>
  <si>
    <t>EXPEDIR PERMISOS Y ANUENCIAS PARA REALIZAR EVENTOS SOCIALES</t>
  </si>
  <si>
    <t>EXPEDIR CARTILLAS DE IDENTIDAD MILITAR</t>
  </si>
  <si>
    <t>ELABORAR UN INFORME MENSUAL DE ACTIVIDADES Y AVANCE DE OBJETIVOS Y METAS DEL DESPACHO Y SUS UNIDADES ADMINISTRATIVAS</t>
  </si>
  <si>
    <t>04 SECRETARIA DEL AYUNTAMIENTO</t>
  </si>
  <si>
    <t>02 DIRECCION DE ASUNTOS DE GOBIERNO</t>
  </si>
  <si>
    <t>04 ASUNTOS DE GOBIERNO</t>
  </si>
  <si>
    <t xml:space="preserve">ORGANIZAR, COORDINAR Y APOYAR LAS FUNCIONES DE LA SECRETARÍA DEL AYUNTAMIENTO EN MATERIA DE CERTIFICACIÓN Y DESAHOGO DE SESIONES DE CABILDO, ASÍ COMO EVALUAR LA CORRECTA FUNCIONALIDAD DE LA JUSTICIA ADMINISTRATIVA MUNICIPAL. </t>
  </si>
  <si>
    <t>LEVANTAR ACTAS DE SESIONES DE CABILDO</t>
  </si>
  <si>
    <t>ACTA</t>
  </si>
  <si>
    <t>ELABORACIÓN DE ACTAS DE LAS SESIONES ORDINARIAS Y EXTRAORDINARIAS DE CABILDO.</t>
  </si>
  <si>
    <t>PUBLICAR EN EL TABLERO DE AVISOS LOS ACUERDOS Y RESOLUCIONES DEL MISMO</t>
  </si>
  <si>
    <t>EXPEDIR CERTIFICACIÓN DE DOCUMENTOS DEL ARCHIVO Y DE LOS ACUERDOS ASENTADOS EN LOS LIBROS DE ACTAS</t>
  </si>
  <si>
    <t>EXPEDIR ANUENCIAS DEFINITIVAS CON VENTA Y CONSUMO DE BEBIDAS CON CONTENIDO ALCOHÓLICO</t>
  </si>
  <si>
    <t>ELABORACIÓN DE ACTAS DE ACUERDO DE CABILDO REFERENTE A ESTADOS FINANCIEROS</t>
  </si>
  <si>
    <t>PROPORCIONAR LA INFORMACIÓN PARA EL DESAHOGO DE LAS SESIONES DE CABILDO</t>
  </si>
  <si>
    <t>02 DIRECCIÓN DE ASUNTOS DE GOBIERNO</t>
  </si>
  <si>
    <t>038 GESTION PARA RESULTADOS MUNICIPAL</t>
  </si>
  <si>
    <t>05 ARCHIVO MUNICIPAL</t>
  </si>
  <si>
    <t xml:space="preserve">ORGANIZAR, DIRIGIR Y CONTROLAR EL ARCHIVO GENERAL DEL MUNICIPIO Y LA CORRESPONDENCIA OFICIAL, ASÍ COMO LA PRESERVACIÓN HISTÓRICA DE LA COMUNIDAD Y AYUNTAMIENTO </t>
  </si>
  <si>
    <t>RECIBIR, REGISTRAR Y CONTROLAR LOS DOCUMENTOS QUE INGRESE DE LAS DEPENDENCIAS DEL H. AYUNTAMIENTO</t>
  </si>
  <si>
    <t>CAJAS</t>
  </si>
  <si>
    <t>FUMIGACIÓN SIMPLE</t>
  </si>
  <si>
    <t>SERVICIO</t>
  </si>
  <si>
    <t>ASISTIR A CURSOS DE CAPACITACIÓN EL PERSONAL DE LA COORDINACIÓN DE ARCHIVO HISTÓRICO</t>
  </si>
  <si>
    <t>CONSTANCIA</t>
  </si>
  <si>
    <t>CAPACITAR AL PERSONAL DEL SISTEMA INSTITUCIONAL DE ARCHIVO, CON EL FIN DE REALIZAR LOS PROCESOS DE GESTIÓN DOCUMENTAL DE MANERA CORRECTA.</t>
  </si>
  <si>
    <t>OFICIO</t>
  </si>
  <si>
    <t>ORGANIZAR Y LLEVAR A CABO EXPOSICIONES DE DOCUMENTOS Y MATERIALES QUE SE ENCUENTRAN CUSTODIADOS EN EL ARCHIVO HISTÓRICO</t>
  </si>
  <si>
    <t>VISITA</t>
  </si>
  <si>
    <t xml:space="preserve">REALIZAR REUNIONES CON EL PERSONAL DEL SISTEMA INSTITUCIONAL DE ARCHIVO, PARA CONOCER SUS INQUIETUDES RESPECTO A LA ADMINISTRACIÓN DE SUS ARCHIVOS, </t>
  </si>
  <si>
    <t>COORDINACION DE ARCHIVO MUNICIPAL</t>
  </si>
  <si>
    <t>02 ASUNTOS DE GOBIERNO.</t>
  </si>
  <si>
    <t>009 PROMOCION DE LA CULTURA DE LA LEGALIDAD</t>
  </si>
  <si>
    <t>10 COMERCIO AMBULANTE</t>
  </si>
  <si>
    <t xml:space="preserve"> </t>
  </si>
  <si>
    <t>COORDINAR LAS ACTIVIDADES DE INSPECCIÓN Y VIGILANCIA EN MATERIA DE COMERCIO AMBULANTE Y DESEMPEÑO DE OFICIOS EN LA VÍA PÚBLICA, CON EL FIN DE HACER CUMPLIR LAS DISPOSICIONES MUNICIPALES EN ESA MATERIA.</t>
  </si>
  <si>
    <t>TRAMITE PARA OBTENER PERMISO DE VENDEDOR AMBULANTE</t>
  </si>
  <si>
    <t>PERMISO</t>
  </si>
  <si>
    <t>PERMISOS ESPECIALES</t>
  </si>
  <si>
    <t xml:space="preserve">SUPERVISAR A TODA PERSONA QUE SE ENCUENTRE EJERCIENDO ALGUNA ACTIVIDAD EN LA VÍA PÚBLICA COMO COMERCIO U OFICIO </t>
  </si>
  <si>
    <t>INSPECCIÓN</t>
  </si>
  <si>
    <t xml:space="preserve"> SUPERVISAR LAS OBLIGACIONES DE TIANGUIS, KIOSKO Y CAJUELAZO</t>
  </si>
  <si>
    <t>009 POLITICA Y GOBIERNO MUNICIPAL</t>
  </si>
  <si>
    <t>12 JUZGADO CALIFICADOR</t>
  </si>
  <si>
    <t>P.EM.01</t>
  </si>
  <si>
    <t>SUPERVISAR EL DESEMPEÑO DE LOS JUECES CALIFICADORES PARA GARANTIZAR UN SERVICIO A LA CIUDADANÍA Y VERIFICAR QUE SE CUMPLAN LAS NORMAS EN MATERIA DE JUSTICIA DE BARANDILLA.</t>
  </si>
  <si>
    <t>CALIFICAR INFRACCIONES POR FALTAS AL BANDO</t>
  </si>
  <si>
    <t>INFRACCIÓN</t>
  </si>
  <si>
    <t>DAR SEGUIMIENTO DE DENUNCIAS AL BANDO</t>
  </si>
  <si>
    <t>CASO</t>
  </si>
  <si>
    <t>GIRAR CITATORIOS PARA COMPARECENCIAS</t>
  </si>
  <si>
    <t xml:space="preserve">RECEPCIÓN DE DENUNCIAS POR FALTAS AL BANDO </t>
  </si>
  <si>
    <t>DENUNCIA</t>
  </si>
  <si>
    <t>DEL 01 DE  ENERO AL 31 DE  DICIEMBRE DE 2025</t>
  </si>
  <si>
    <t>14 RELACIONES EXTERIORES</t>
  </si>
  <si>
    <t>SUPERVISAR INTEGRAR Y VERIFICAR DOCUMENTOS PARA LA EXPEDICIÓN DE PASAPORTE MEDIANTE LA NORMATIVIDAD APLICABLE DE LA SECRETARÍA DE RELACIONES EXTERIORES</t>
  </si>
  <si>
    <t>TRAMITE DE PASAPORTE MEXICANO</t>
  </si>
  <si>
    <t xml:space="preserve">EXPEDIENTE </t>
  </si>
  <si>
    <t>172  PROTECCION CIVIL</t>
  </si>
  <si>
    <t>07 JUZGADO LOCAL</t>
  </si>
  <si>
    <t xml:space="preserve">IMPARTIR JUSTICIA, MANTENER LA SEGURIDAD Y EL ORDEN PÚBLICO EN LOS CASOS DE SU COMPETENCIA </t>
  </si>
  <si>
    <t>TRAMITAR EXPEDIENTES</t>
  </si>
  <si>
    <t>EXPEDIENTE</t>
  </si>
  <si>
    <t>GIRAR OFICIOS DE REQUERIMIENTO</t>
  </si>
  <si>
    <t>DESAHOGAR PROMOCIONES</t>
  </si>
  <si>
    <t>PROMOCION</t>
  </si>
  <si>
    <t>GIRAR CITATORIOS PARA COMPARECENCIA</t>
  </si>
  <si>
    <t>DEPOSITOS EN EFECTIVO</t>
  </si>
  <si>
    <t>DEPOSITO</t>
  </si>
  <si>
    <t>COMPARECENCIAS</t>
  </si>
  <si>
    <t>DILIGENCIAS DE ACTUARIO</t>
  </si>
  <si>
    <t>DILIGENCIAS</t>
  </si>
  <si>
    <t>008 PROTECCION CIVIL Y BOMBEROS</t>
  </si>
  <si>
    <t>08 BOMBEROS VOLUNTARIOS</t>
  </si>
  <si>
    <t xml:space="preserve">ACUDIR, CONTROLAR Y EXTINGUIR TODO TIPO DE CONFLAGRACIONES E INCENDIOS; ASÍ COMO ATENDER EMERGENCIAS COTIDIANAS O DERIVADAS DE DESASTRES NATURALES, QUE PUEDAN PONER EN RIESGO LA VIDA DE LAS PERSONAS. </t>
  </si>
  <si>
    <t>INCENDIOS SOFOCADOS</t>
  </si>
  <si>
    <t xml:space="preserve">SEGURIDAD MEJORADA EN ESCUELAS, EMPRESAS, COMERCIOS E INDUSTRIAS MEDIANTE ASESORÍAS </t>
  </si>
  <si>
    <t>ASESORÍA</t>
  </si>
  <si>
    <t>PERSONAS RESCATADOS EN EMERGENCIA</t>
  </si>
  <si>
    <t>ANIMALES RESCATADOS Y CONTROLADOS EN EMERGENCIA</t>
  </si>
  <si>
    <t xml:space="preserve">PERSONAL ACTUALIZADO, PREPARADO CON LOS CONOCIMIENTOS Y HABILIDADES PARA BRINDAR LOS SERVICIOS DE EMERGENCIA </t>
  </si>
  <si>
    <t>CURSOS</t>
  </si>
  <si>
    <t xml:space="preserve">EQUIPO CONTRA INCENDIO CONSERVADO Y LISTO PARA USARSE </t>
  </si>
  <si>
    <t>MANTENIMIENTO</t>
  </si>
  <si>
    <t>09 PROTECCION CIVIL</t>
  </si>
  <si>
    <t>COORDINAR, SUPERVISAR Y APOYAR LAS ACCIONES TENDIENTES A PREVENIR Y PROTEGER A LA CIUDADANÍA, AUXILIANDO EN CASO DE SITUACIONES DE ALTO RIESGO, SINIESTRO O DESASTRE, PROVOCADOS POR FENÓMENOS NATURALES O HUMANOS.</t>
  </si>
  <si>
    <t>PROMOCIÓN Y CAPACITACIÓN EN MATERIA DE PROTECCIÓN CIVIL DE INSTITUCIONES, EMPRESAS Y GRUPOS SOCIALES</t>
  </si>
  <si>
    <t>EXPEDICIÓN DE DICTAMENES DE PROTECCIÓN CIVIL CON BASE EN VERIFICACIONES DE DISPOSITIVOS Y CONDICIONES DE SEGURIDAD EN INMUEBLES</t>
  </si>
  <si>
    <t>DICTAMEN</t>
  </si>
  <si>
    <t>SUPERVISIÓN DE SIMULACROS ANTE EVENTOS DERIVADOS DE AGENTES PERTURBADORES DE RIESGO</t>
  </si>
  <si>
    <t>SIMULACROS</t>
  </si>
  <si>
    <t>SUPERVISIÓN DE CUMPLIMIENTO DE MEDIDAS DE SEGURIDAD EN EVENTOS MASIVOS</t>
  </si>
  <si>
    <t>EVENTOS</t>
  </si>
  <si>
    <t>EXPEDICIÓN DE DICTAMENES DE PROTECCIÓN CIVIL POR APERTURA RAPIDA DE EMPRESAS (SARE), CON BASE EN VERIFICACIONES DE DISPOSITIVOS Y CONDICIONES DE SEGURIDAD EN INMUEBLES</t>
  </si>
  <si>
    <t>DEL 01 DE ENERO AL 30 DE SEPTIEMBRE DE 2025</t>
  </si>
  <si>
    <t>DEL 01 DE  ENERO AL 31 DE  DICIEMBRE DE 2021</t>
  </si>
  <si>
    <t xml:space="preserve">Funcion:    </t>
  </si>
  <si>
    <t>267 INDÍGENAS</t>
  </si>
  <si>
    <t xml:space="preserve">Dependencia:         </t>
  </si>
  <si>
    <t xml:space="preserve">Unidad Responsable:   </t>
  </si>
  <si>
    <t xml:space="preserve">Programa:                    </t>
  </si>
  <si>
    <t>027 TRANSFORMACIÓN SOCIAL</t>
  </si>
  <si>
    <t xml:space="preserve">Subprograma:                </t>
  </si>
  <si>
    <t>05 ASUNTOS INDÍGENAS</t>
  </si>
  <si>
    <t>PEM 01</t>
  </si>
  <si>
    <t>CONTRIBUIR DE ACUERDO CON LAS POLÍTICAS Y PROGRAMAS DEL AYUNTAMIENTO, ASÍ COMO TAMBIÉN, ASISTIR A LOS INDÍGENAS QUE SE LO SOLICITEN EN ASUNTOS Y ANTE AUTORIDADES MUNICIPALES, ESTATALES Y FEDERALES.</t>
  </si>
  <si>
    <t>VISITAS A PUEBLOS Y COMUNIDADES INDÍGENAS</t>
  </si>
  <si>
    <t>INFORME DE VISITAS</t>
  </si>
  <si>
    <t>ATENCIÓN A REPRESENTANTES DE LA ETNIA YAQUI Y/O PÚBLICO EN GENERAL</t>
  </si>
  <si>
    <t>INFORME DE ETNIAS ATENDIDAS</t>
  </si>
  <si>
    <t xml:space="preserve">APOYOS CULTURALES Y SOCIALES  </t>
  </si>
  <si>
    <t>242 CULTURA</t>
  </si>
  <si>
    <t>03 DIRECCION DE ACCION CIVICA Y/O CULT.</t>
  </si>
  <si>
    <t>028 PROMOCION CIVICA Y CULTURAL</t>
  </si>
  <si>
    <t>01 PLANEACION Y PROMOCION DE ACTIVIDADES CIVICAS</t>
  </si>
  <si>
    <t>COORDINAR, SUPERVISAR Y APOYAR LA CELEBRACIÓN DE EVENTOS CÍVICOS, SOCIALES Y CULTURALES; ASÍ COMO PROMOVER, DIFUNDIR, COORDINAR, SUPERVISAR Y APOYAR AL MEJORAMIENTO EDUCATIVO EN EL MUNICIPIO.</t>
  </si>
  <si>
    <t>REAFIRMAR EL VALOR Y RESPETO A SÍMBOLOS PATRIOS Y LA HISTORIA NACIONAL EN LA CIUDADANÍA E INSTITUCIONES EDUCATIVAS</t>
  </si>
  <si>
    <t>ACTIVIDAD</t>
  </si>
  <si>
    <t>ACUERDOS Y APOYOS PARA FORTALECER LA EDUCACIÓN CÍVICA CON EL SECTOR EDUCATIVO, DEPENDENCIA Y CIUDADANIA EN GENERAL</t>
  </si>
  <si>
    <t>RECONOCIMIENTO A ALUMNOS DESTACADOS DE PRIMARIA, SECUNDARIA Y BACHILLERATO</t>
  </si>
  <si>
    <t>PROPORCIONAR EL CONOCIMIENTO DE LA HISTORIA DE GUAYMAS A TRAVÉS DE LAS VISITAS GUIADAS</t>
  </si>
  <si>
    <t>DEL 01 DE  ENERO  AL 31 DE SEPTIEMBRE DE 2025</t>
  </si>
  <si>
    <t>04 AUDITORIO</t>
  </si>
  <si>
    <t>P.E.M.01</t>
  </si>
  <si>
    <t>BRINDAR ESPACIOS A LOS CIUDADANOS PARA LAS ACTIVIDADES CÍVICAS, CULTURALES Y ARTÍSTICAS, ASÍ COMO FOMENTAR, ORGANIZAR Y OPTIMIZAR LA OPERACIÓN DEL AUDITORIO CÍVICO MUNICIPAL, IMPLEMENTANDO MEJORAS DE MANTENIMIENTO QUE GARANTICEN EL BUEN FUNCIONAMIENTO DEL INMUEBLE.</t>
  </si>
  <si>
    <t xml:space="preserve">CONCRETAR EL ARRENDAMIENTO DEL AUDITORIO CIVICO </t>
  </si>
  <si>
    <t>RENTA</t>
  </si>
  <si>
    <t>05 FOMENTO A LA CULTURA Y LAS ARTES</t>
  </si>
  <si>
    <t>PROMOVER LA CULTURA Y LAS ARTES ENTRE LA CIUDADANÍA DEL MUNICIPIO DE GUAYMAS, APOYANDO LA PROMOCIÓN CULTURAL, LA CREACIÓN DE OFERTA CULTURAL Y LA CAPACITACIÓN ARTÍSTICA; MEDIANTE LA OPERACIÓN DE ESPACIOS Y PROGRAMAS CULTURALES PARA USO Y DISFRUTE DE LOS CIUDADANOS.</t>
  </si>
  <si>
    <t>PROGRAMA DE ACCESO A LA CULTURA.</t>
  </si>
  <si>
    <t>PROGRAMA</t>
  </si>
  <si>
    <t>PROGRAMA DE FORMACIÓN ARTÍSTICA.</t>
  </si>
  <si>
    <t>PROGRAMA DE FORMACIÓN DE PÚBLICOS.</t>
  </si>
  <si>
    <t>PROGRAMA DE FOMENTO A LA LECTURA.</t>
  </si>
  <si>
    <t>ORGANIZAR FESTIVALES Y MUESTRAS CULTURALES (FESTIVAL DEL MAR BERMEJO, FESTIVAL DE LA CALACA Y CARNAVAL CULTURAL)</t>
  </si>
  <si>
    <t>EVENTO</t>
  </si>
  <si>
    <t>241 DEPORTE Y RECREACION</t>
  </si>
  <si>
    <t>04 DIRECCION DEL DEPORTE</t>
  </si>
  <si>
    <t>034 RECREACION, DEPORTE Y ESPARCIMIENTO</t>
  </si>
  <si>
    <t>01 DESARROLLO DEL DEPORTE</t>
  </si>
  <si>
    <t>COORDINAR, SUPERVISAR Y ADEMÁS FOMENTAR LA PARTICIPACIÓN EN EVENTOS DEPORTIVOS Y RECREATIVOS EN EL MUNICIPIO, ASÍ COMO Y PROMOVER INSTITUCIONALMENTE LOS PROGRAMAS Y PROYECTOS DIRIGIDOS A LA JUVENTUD EN EL ÁMBITO MUNICIPAL.</t>
  </si>
  <si>
    <t>CAPACITACIÓN Y ACTUALIZACIÓN DE ENTRENADORES</t>
  </si>
  <si>
    <t>ORGANIZACIÓN DE EVENTOS DEPORTIVOS</t>
  </si>
  <si>
    <t xml:space="preserve">ENTREGA DE APOYOS ECONÓMICOS A DEPORTISTAS </t>
  </si>
  <si>
    <t>APOYOS CON MATERIAL DEPORTIVO</t>
  </si>
  <si>
    <t>REQUISICIÓN</t>
  </si>
  <si>
    <t>APOYO DE TRASPORTACIÓN A DEPORTISTAS</t>
  </si>
  <si>
    <t>APOYO</t>
  </si>
  <si>
    <t>REHABILITACIÓN DE LAS AREAS DEPORTIVAS</t>
  </si>
  <si>
    <t>MANTENIMIENTO A ESPACIOS DEPORTIVOS</t>
  </si>
  <si>
    <t>171 POLICIA</t>
  </si>
  <si>
    <t>05 COMISARIA FRANCISCO MARQUEZ</t>
  </si>
  <si>
    <t>026 ATENCIÓN A COMUNIDADES RURALES</t>
  </si>
  <si>
    <t>Sub Programa</t>
  </si>
  <si>
    <t>05 PRESTACION DE SERVICIOS PUBLICOS MUNICIPALES</t>
  </si>
  <si>
    <t>VIGILAR EL CUMPLIMIENTO DE LAS DISPOSICIONES LEGALES APLICABLES EN LA DEMARCACIÓN TERRITORIAL DE LA COMISARÍA Y DELEGACIÓN RESPECTIVA, EN COADYUVANCIA CON LA COORDINACIÓN; ASIMISMO SE VINCULEN CON LAS AUTORIDADES ADMINISTRATIVAS A FIN DE BRINDAR SOLUCIONES EFICIENTES A LAS DEMANDAS Y SOLICITUDES DE LOS HABITANTES DE LAS COMUNIDADES RURALES, ASÍ COMO PROMOVER EL DESARROLLO INTEGRAL DEL ÁREA RURAL DEL MUNICIPIO.</t>
  </si>
  <si>
    <t xml:space="preserve">PRESTAR EL SERVICIO DE VIGILANCIA </t>
  </si>
  <si>
    <t>RECORRIDO</t>
  </si>
  <si>
    <t xml:space="preserve">GESTIONAR QUE SE LLEVE A CABO OBRAS DE INFRAESTRUCTURA, EQUIPAMIENTO Y SERVICIOS PÚBLICOS MUNICIPALES </t>
  </si>
  <si>
    <t>LLEVAR A CABO ACTIVIDADES SOCIALES, CULTURALES, ARTÍSTICAS Y EN GENERAL, CELEBRACIÓN DE TODO TIPO DE EVENTO DE RECREACIÓN.</t>
  </si>
  <si>
    <t>06 COMISARIA LA MISA</t>
  </si>
  <si>
    <t>026 ATENCION A COMUNIDADES RURALES</t>
  </si>
  <si>
    <t>07 COMISARIA ORTIZ</t>
  </si>
  <si>
    <t>08 COMISARIA POTAM RIO YAQUI</t>
  </si>
  <si>
    <t>026 ATENCJON A COMUNIDADES RURALES</t>
  </si>
  <si>
    <t>09 COMISARIA SAN CARLOS</t>
  </si>
  <si>
    <t>PRESTAR SERVICIOS DE VIGILANCIA A LOS SECTORES COMERCIALES, HABITACIONAL Y PLAYAS</t>
  </si>
  <si>
    <t xml:space="preserve">REPORTES PARA ATENCIÓN CIUDADANA </t>
  </si>
  <si>
    <t>REPORTES</t>
  </si>
  <si>
    <t>10 COMISARIA VICAM</t>
  </si>
  <si>
    <t>11 DELEGACION SAN JOSE</t>
  </si>
  <si>
    <t>138 TERRITORIO</t>
  </si>
  <si>
    <t>02 SINDICATURA</t>
  </si>
  <si>
    <t>01 DESPACHO DEL SINDICO</t>
  </si>
  <si>
    <t>004 PATRIMONIO MUNICIPAL</t>
  </si>
  <si>
    <t>02  REGULACION DE LOS ASENTAMIENTOS  HUMANOS</t>
  </si>
  <si>
    <t>P.EM. 01</t>
  </si>
  <si>
    <t>PEM 1</t>
  </si>
  <si>
    <t>PROMOVER LA REGULARIZACION DE LA TENENCIA DEL SUELO URBANO EN LAS PROPIEDADES MUNICIPALES, DE OTRAS INSTANCIAS DE GOBIERNO Y PARTICULARES DONDE EXISTAN ASENTAMIENTOS, CON EL FIN DE LOGRAR MAYOR CERTIDUMBRE Y ORDENAMIENTO EN EL CRECIMIENTO DE LA CIUDAD.</t>
  </si>
  <si>
    <t>REALIZAR LA DOTACION DE TERRENOS PARA VIVIENDA</t>
  </si>
  <si>
    <t>DOCTO/LOTE</t>
  </si>
  <si>
    <t>REGULARIZAR TERRENOS URBANOS (CONTRATOS)</t>
  </si>
  <si>
    <t>DOCTO.</t>
  </si>
  <si>
    <t>ATENDER LAS SOLICITUDES DE VERIFICACION DE MEDIDAS</t>
  </si>
  <si>
    <t>LOTE</t>
  </si>
  <si>
    <t>EXPEDIR TITULOS DE PROPIEDAD</t>
  </si>
  <si>
    <t>MANTENER ACTUALIZADO EL PADRON DE LOTES POR COLONIA</t>
  </si>
  <si>
    <t>INFORME/DOCTO.</t>
  </si>
  <si>
    <t>INTEGRACION DE EXPEDIENTES PARA DESINCORPORAR Y ENAJENAR</t>
  </si>
  <si>
    <t>REGULARIZACION  EN COLONIA HUMBERTO GUTIERREZ II</t>
  </si>
  <si>
    <t>REGULARIZACION   DE LA COLONIA  CENTRO</t>
  </si>
  <si>
    <t>REGULARIZACION   DE LA COLONIA AMPLIACION INDEPENDENCIA</t>
  </si>
  <si>
    <t>REGULARIZACION   DE LA COLONIA MIGUEL HIDALGO</t>
  </si>
  <si>
    <t>ESTUDIO Y ESCRITURACION COLONIA EL MIRADOR</t>
  </si>
  <si>
    <t>REGULARIZACION   DE LA COLONIA SAN VICENTE</t>
  </si>
  <si>
    <t>REGULARIZACION   DE LA COLONIA YUCATAN</t>
  </si>
  <si>
    <t>ESCRITURACION   DE LA COLONIA LOPEZ MATEOS</t>
  </si>
  <si>
    <t>CENSO Y REGULARIZACION DE LA COLONIA GOLONDRINAS</t>
  </si>
  <si>
    <t>REUNION DE TRABAJO CON TESORERIA</t>
  </si>
  <si>
    <t>REUNION</t>
  </si>
  <si>
    <t>REUNION DE TRABAJO CON DIFERENTES DEPENDENCIAS, CATASTRO E INFRAESTRUCTURA.</t>
  </si>
  <si>
    <t>REUNION DE TRABAJO CON PERSONAL DE SINDICATURA</t>
  </si>
  <si>
    <t>MESA DE TRABAJO CON DIRECCION JURIDICA DE AYUNTAMIENTO</t>
  </si>
  <si>
    <t>INCORPORACION DE PREDIOS PROPIEDAD MUNICIPAL</t>
  </si>
  <si>
    <t>133 PRESERVACION Y CUIDADO DEL PATRIMONIO</t>
  </si>
  <si>
    <t>04 PATRIMONIO MUNICIPAL</t>
  </si>
  <si>
    <t>01 ADMINISTRACION DE BIENES INMUEBLES MUNICIPALES</t>
  </si>
  <si>
    <t>ADMINISTRAR Y VIGILAR LOS ACTOS RESPECTIVOS AL PATRIMONIO MUNICIPAL, VELANDO QUE LOS BIENES DEL AYUNTAMIENTO SE UTILICEN PARA BENEFICIO DE LOS CIUDADANOS; Y REPRESENTAR EFICAZMENTE AL AYUNTAMIENTO EN LOS LITIGIOS Y CONTROVERSIAS JURÍDICAS  EN QUE FORME PARTE.</t>
  </si>
  <si>
    <t>GESTIONAR QUE LAS DESINCORPORACIONES DE INMUEBLES MUNICIPALES SE INSCRIBAN EN EL REGISTRO PUBLICO DE  LA PROPIEDAD</t>
  </si>
  <si>
    <t>GESTION</t>
  </si>
  <si>
    <t>REPRESENTAR LEGALMENTE AL AYUNTAMIENTO EN AUDIENCIAS Y DILIGENCIAS ORDENADAS EN LITIGIOS EN LOS QUE ES PARTE</t>
  </si>
  <si>
    <t>AUDIENCIA</t>
  </si>
  <si>
    <t xml:space="preserve">INTERPONER DENUNCIAS/ DEMANDAS PARA INICIAR PROCEDIMIENTOS EN PROCURACION Y DEFENSA DE LOS INTERESES MUNICIPALES </t>
  </si>
  <si>
    <t xml:space="preserve">RECIBIR NOTIFICACIONES DE DIVERSAS ACTUACIONES EN PROCEDIMIENTOS EN LAS QUE AYUNTAMIENTO ES PARTE Y/O EMPLAZAMIENTOS EN NUEVOS ASUNTOS </t>
  </si>
  <si>
    <t>NOTIFICACION</t>
  </si>
  <si>
    <t>DAR CONTESTACION A DEMANDAS PROMOVIDAS EN CONTRA DEL AYUNTAMIENTO</t>
  </si>
  <si>
    <t>RENDIR INFORMES Y CUMPLIR REQUERIMIENTOS ANTE DISTINTAS AUTORIDADES EN PROCEDIMIENTOS EN LOS QUE EL AYUNTAMIENTO ES PARTE</t>
  </si>
  <si>
    <t xml:space="preserve">RENDIR INFORMES ANTE DISTINTAS AUTORIDADES QUE SOLICITAN APOYO EN PROCEDIMIENTOS AJENOS AL AYUNTAMIENTO </t>
  </si>
  <si>
    <t>INFORMAR TRIMESTRALMENTE AL AYUNTAMIENTO SOBRE EL ESTADO DE LOS ASUNTOS JURIDICOS</t>
  </si>
  <si>
    <t>CAPACITACION DE PERSONAL</t>
  </si>
  <si>
    <t>CURSO</t>
  </si>
  <si>
    <t>PROMOVER INICIATIVAS DE NORMATIVIDAD Y REGLAMENTACION  MUNICIPAL</t>
  </si>
  <si>
    <t>REUNION DE TRABAJO CON AREAS JURIDICAS, INTERNOS Y EXTERNOS DEL AYUNTAMIENTO</t>
  </si>
  <si>
    <t xml:space="preserve">DAÑOS OCASIONADOS POR PARTICULARES AL PATRIMONIO MUNICIPAL </t>
  </si>
  <si>
    <t>DAÑO</t>
  </si>
  <si>
    <t>DEL 01 DE  ENERO  AL 31 DE DICIEMBRE DE 2025</t>
  </si>
  <si>
    <t>DEL 01 DE  ENERO AL 31 DE MARZO DE 2025</t>
  </si>
  <si>
    <t>131 PRESIDENCIA</t>
  </si>
  <si>
    <t>03 PRESIDENCIA</t>
  </si>
  <si>
    <t>01 DESPACHO DEL PRESIDENTE</t>
  </si>
  <si>
    <t>001 CONDUCCION Y DIFUSION E LA POLITICA DE GOBIERNO</t>
  </si>
  <si>
    <t>02 GESTION MUNICIPAL</t>
  </si>
  <si>
    <t>REALIZAR ACCIONES ADMINISTRATIVAS DE GESTORIA Y DE PARTICIPACION CIUDADANA, ASI COMO EJECUTAR LOS ACUERDOS DEL AYUNTAMIENTO CON EL FIN DE PROMOVER EL DESARROLLO ECONOMICO, POLITICO, SOCIAL Y CULTURAL DEL MUNICIPIO.</t>
  </si>
  <si>
    <t>Sesiones de Cabildo convocadas y presididas por la Presidente Municipal.</t>
  </si>
  <si>
    <t>Reuniones de Gabinete celebradas.</t>
  </si>
  <si>
    <t>REUNIÓN</t>
  </si>
  <si>
    <t>En este trimestre se implementaron reuniones de gabinete virtual, lo que permitió atender de forma más eficientes los asuntos que requieren opinión, generando el incremento de dichas reuniones con respecto a las presenciales.</t>
  </si>
  <si>
    <t>Reuniones de Comités y/o Consejos Ciudadanos Municipales presididas.</t>
  </si>
  <si>
    <t>Juntas de Gobierno  con entidades paramunicipales celebradas.</t>
  </si>
  <si>
    <t>Reuniones del Consejo de Seguridad Pública Municipal, Regional o Estatal, asistidos.</t>
  </si>
  <si>
    <t>Reuniones de trabajo con representantes de los sectores social, público y/o privado realizadas.</t>
  </si>
  <si>
    <t xml:space="preserve">Las reuniones de trabajo de supervisión  interna se incrementaron </t>
  </si>
  <si>
    <t>Visitas a colonias y comunidades rurales realizadas.</t>
  </si>
  <si>
    <t>Eventos públicos asistidos.</t>
  </si>
  <si>
    <t>Audiencias atendidas.</t>
  </si>
  <si>
    <t>Giras de trabajo realizadas.</t>
  </si>
  <si>
    <t>GIRAS</t>
  </si>
  <si>
    <t>Informe mensual, trimestral de cuenta pública y anual rendidos.</t>
  </si>
  <si>
    <t xml:space="preserve"> 01 DE  ENERO  AL 30 DE SEPTIEMBRE DE 2025</t>
  </si>
  <si>
    <t>DEL 01 DE  ENERO AL 31 DE  MARZO DE 2025</t>
  </si>
  <si>
    <t>02 SECRETARIA PARTICULAR</t>
  </si>
  <si>
    <t>CONTRIBUIR AL DESEMPEÑO DE LAS ATRIBUCIONES DEL PRESIDENTE MUNICIPAL, MEDIANTE LA GESTIÓN EFICIENTE DE LA AGENDA OFICIAL, LA ATENCIÓN A LAS PETICIONES, SOLICITUDES DE AUDIENCIA, ORGANIZACIÓN DE REUNIONES, EVENTOS, GIRAS DE TRABAJO, EL APOYO LOGISTICO A LAS DEPENDENCIAS Y ENTIDADES DEL AYUNTAMIENTO; ASÍ COMO LA ADMINISTRACIÓN DE LOS RECURSOS DE LA DEPENDENCIA.</t>
  </si>
  <si>
    <t>Peticiones recibidas y turnadas a las dependencias y entidades.</t>
  </si>
  <si>
    <t>Se recibieron 551 asuntos: 376 para conocimiento y 174 turnadas a  dependencias y entidades</t>
  </si>
  <si>
    <t>Invitaciones recibidas y coordinadas.</t>
  </si>
  <si>
    <t>Solicitudes de audiencia recibidas y coordinadas.</t>
  </si>
  <si>
    <t>Solicitud de reuniones de trabajo recibidas y coordinadas.</t>
  </si>
  <si>
    <t>Se recibieron 84 solicitudes de las cuales la presidenta asistió a 76 y 12 asistieron en representación. (Se incrementaron reuniones de supervisión interna)</t>
  </si>
  <si>
    <t>Giras de trabajo solicitadas por el Presidente Municipal, coordinadas.</t>
  </si>
  <si>
    <t>Agenda diaria de actividades del Presidente Municipal,  ejecutadas.</t>
  </si>
  <si>
    <t>Solicitudes recibidas de apoyo logisticos otorgados a dependencias, entidades y otras instituciones.</t>
  </si>
  <si>
    <t xml:space="preserve">Se incrementaron los apoyos de servicios logisticos por el incremento de las actividades mediáticas de las dependencias </t>
  </si>
  <si>
    <t>PRESUPUESTO DE EGRESOS MUNICIPAL 2025</t>
  </si>
  <si>
    <t>DEL 01 DE  ENERO  AL 31 DE DICIEMBRE DE 2024</t>
  </si>
  <si>
    <t>DEL 01 DE  ENERO  AL 30 DE JUNIO DE 2024</t>
  </si>
  <si>
    <t>DEL 01 DE  ENERO AL 31 DE  MARZO DE 2024</t>
  </si>
  <si>
    <t>07 SECRETARIA TECNICA</t>
  </si>
  <si>
    <t>01 PLANEACIÓN, SEGUIMIENTO Y EVALUACIÓN DEL PMD</t>
  </si>
  <si>
    <t>PLANEAR, DISEÑAR Y DAR SEGUIMIENTO A LOS PROGRAMAS DERIVADOS DEL PLAN MUNICIPAL DE DESARROLLO Y A LOS PROYECTOS DE ALTO IMPACTO PARA EL MUNICIPIO, ASI COMO PROMOVER Y DESARROLLAR LAS ACTIVIDADES DESTINADAS A FORTALECER LA GESTION E IMAGEN INSTITUCIONAL.</t>
  </si>
  <si>
    <t>REUNIONES DE TRABAJO CON COMITÉ DE PLANEACION MUNICIPAL.</t>
  </si>
  <si>
    <t>REUNIONES DE TRABAJO CON DIRECTORES DE LAS DEPENDENCIAS.</t>
  </si>
  <si>
    <t>REUNIONES DE GABINETE DE PRESIDENCIA.</t>
  </si>
  <si>
    <t>REUNIONES PARA GESTIÓN DE PROYECTOS ESPECIALES CON LOS DIFERENTES SECTORES PRODUCTIVOS, EDUCATIVOS Y/O DE OTRAS INSTANCIAS DE GOBIERNO.</t>
  </si>
  <si>
    <t>DESARROLLO DE PROYECTOS ESPECIALES PARA LA PRESIDENCIA MUNICIPAL.</t>
  </si>
  <si>
    <t>PROYECTOS</t>
  </si>
  <si>
    <t>INTEGRAR EL INFORME MENSUAL DE ACTIVIDADES DE LAS DEPENDENCIAS.</t>
  </si>
  <si>
    <t>DEL 01 DE ENERO AL 30 DE SEPTIEMBRE DE 2025.</t>
  </si>
  <si>
    <t>DEL 01 DE  ENERO  AL 30 DE SEPTIEMBRE DE 2020</t>
  </si>
  <si>
    <t>DEL 01 DE  ENERO AL 31 DE MARZO DE 2020</t>
  </si>
  <si>
    <t>183 SERVICIOS DE COMUNICACIÓN Y MEDIOS</t>
  </si>
  <si>
    <t>3 COMUNICACIÓN SOCIAL</t>
  </si>
  <si>
    <t>03 COMUNICACIÓN SOCIAL</t>
  </si>
  <si>
    <t>DIFUNDIR EL QUEHACER DEL GOBIERNO MUNICIPAL PARA ENTERAR A LA POBLACIÓN DE LOS PROGRAMAS Y ACCIONES QUE LLEVAN A CABO LAS DEPENDENCIAS Y ENTIDADES DEL AYUNTAMIENTO DE GUAYMAS PARA SU BENEFICIO.</t>
  </si>
  <si>
    <t>Tercer Trimestre</t>
  </si>
  <si>
    <t>JUSTIFICACION</t>
  </si>
  <si>
    <t>EMISION DE BOLETINES INFORMATIVOS</t>
  </si>
  <si>
    <t>BOLETIN</t>
  </si>
  <si>
    <t xml:space="preserve">El aumento en boletines y publicaciones en este tercer trimestre se debe al aumento en las actividades de las dependencias, encuentros deportivos, rehabilitación de espacios deportivos, eventos culturales del Mar Bermejo, entrega de títulos de propiedad, arranque de jornada nacional contra el dengue, avances de obras, la realización del Primer Informe de Gobierno, Fiestas Patrias, Grito de Independencia, participación en el Simulacro Nacional 2025, la presentación por parte del gobernador del nuevo malecón en San Carlos-Playa Delfín y la rehabilitación del Malecón Turístico. </t>
  </si>
  <si>
    <t xml:space="preserve">CONFERENCIA DE PRENSA PARA MEDIOS DE COMUNICACIÓN  RADIO, TELEVISION Y MEDIOS DIGITALES </t>
  </si>
  <si>
    <t>CONFERENCIA</t>
  </si>
  <si>
    <t>Se cumplió la meta este tercer trimestre.</t>
  </si>
  <si>
    <t xml:space="preserve">COBERTURA INFORMATIVA DE LAS ACTIVIDADES </t>
  </si>
  <si>
    <t xml:space="preserve">El aumento en boletines y publicaciones en este tercer trimestre se debe al aumento en las actividades de las dependencias, acciones deportivas, promociones de programas, jornadas de salud, eventos culturales, informe de gobierno, visita del gobernador, avances de obras, entre otros  </t>
  </si>
  <si>
    <t>MONITOREO DE MEDIOS DE COMUNICACIÓN Y REDES.</t>
  </si>
  <si>
    <t>SINTESIS</t>
  </si>
  <si>
    <t>Se cumplió la meta en este tercer trimestre.</t>
  </si>
  <si>
    <t xml:space="preserve">SPOTS PUBLICITARIOS </t>
  </si>
  <si>
    <t>SPOTS</t>
  </si>
  <si>
    <t xml:space="preserve">A pesar que las actividades se mantuvieron en aumento, no fueron requeridos spots publicitarios por dependencias, sino se utilizaron las redes y página del Ayuntamiento para dar a conocer algunos programas. Por ello, no selogró llegar a la meta en este objetivo.  </t>
  </si>
  <si>
    <t>PUBLICACION DE AVISOS ESPECIALES Y ESPACIOS DIVERSOS  EN PRENSA Y MEDIOS DIGITALES</t>
  </si>
  <si>
    <t>PUBLICACIÓN</t>
  </si>
  <si>
    <t xml:space="preserve">Debido al aumento de actividades en este tercer trimestre, se realizaron publicaciones que ayudaron a publicitar programas pláticas de orientación para jóvenes, avisos para la prevención del dengue, golpe de calor, servicios sociales, proyecto de modernización catastral, curso por parte de DIF Guaymas, clases de natación, programa del Mar Bermejo, talleres de emprendimiento, entre otros.  </t>
  </si>
  <si>
    <t>VIDEOS Y FOTOS OFICIALES</t>
  </si>
  <si>
    <t>VIDEOGRAFÍA</t>
  </si>
  <si>
    <t xml:space="preserve">Para este tercer trimestre se reforzó la promoción de las actividades y eventos organizados por las dependencias municipales a través de las redes sociales y página oficial utilizando para tal fin la toma de fotografía y videos que apoyaron la difusión de los trabajos. </t>
  </si>
  <si>
    <t>CAMPAÑAS DE INFORMACION</t>
  </si>
  <si>
    <t>CAMPAÑA</t>
  </si>
  <si>
    <t xml:space="preserve">Para reforzar los programas y actividades a favor de la comunidad en materia de salud y cuidado del medio ambiente, se  realzó la difusión de las campañas ya existentes a través de redes sociales y medios electrónicos oficiales y en medios de comunicación  para que la comunidad se sume a las acciones y campañas. </t>
  </si>
  <si>
    <t>184 ACCESO A LA INFORMACION PUBLICA GUBERNAMENTAL</t>
  </si>
  <si>
    <t>06 TRANSPARENCIA</t>
  </si>
  <si>
    <t>03 TRANSPARENCIA</t>
  </si>
  <si>
    <t>DESARROLLAR ACTIVIDADES ENCAMINADAS A FORTALECER LA TRANSPARENCIA MUNICIPAL MEDIANTE EL CUMPLIMIENTO DE LAS OBLIGACIONES DE TRANSPARENCIA EN MATERIA DE ACCESO A LA INFORMACIÓN, LA DIFUSIÓN DE INFORMACIÓN DE INTERÉS PÚBLICO Y LA APERTURA GUBERNAMENTAL QUE CONTRIBUYAN A MEJORAR LA PARTICIPACIÓN CIUDADANA EN EL QUEHACER ORGANIZACIONAL.</t>
  </si>
  <si>
    <t xml:space="preserve">Realizar verificaciones para comprobar el cumplimiento de las áreas en las obligaciones de transparencia  tanto en el Portal Municipal y la Plataforma Nacional.             </t>
  </si>
  <si>
    <t>Informe</t>
  </si>
  <si>
    <t>Recibir, asesorar,  notificar , gestionar las solicitudes de acceso a la información tanto a las áreas,  como a los solicitantes  y, Proponer medios alternativos de difusión  de la información pública</t>
  </si>
  <si>
    <t>Solicitudes de Acceso a la Información</t>
  </si>
  <si>
    <t>El ingreso de las solicitudes de acceso a la informacion dependen del ciudadano y, no directamente de la unidad municipal de transparencia.</t>
  </si>
  <si>
    <t>Llevar un registro del ingreso de las solicitudes de acceso a la información, respuestas, resultados, costos de reproducción ,envío y Detectar necesidades de información pública de la sociedad.</t>
  </si>
  <si>
    <t>Registro</t>
  </si>
  <si>
    <t>actividades en transparencia proactiva y, actividades en  mejoras de gobierno abierto.</t>
  </si>
  <si>
    <t>Actividades</t>
  </si>
  <si>
    <t>Auxiliar con Asesorias a las áreas del gobierno municipal y partes interesadas que así lo requieran.</t>
  </si>
  <si>
    <t>Asesorías</t>
  </si>
  <si>
    <t>Capacitar a las áreas del gobierno municipal y partes interesadas en la materia y/o Asistir a eventos de interés en la materia.</t>
  </si>
  <si>
    <t>Capacitaciones</t>
  </si>
  <si>
    <t>Sesiones del Comité de Transparencia</t>
  </si>
  <si>
    <t>Sesiones</t>
  </si>
  <si>
    <t>Elaboración de Informe Mensual.</t>
  </si>
  <si>
    <t>Elaboración de Informe Anual</t>
  </si>
  <si>
    <t>INDICADORES DE RESULTADOS 2024</t>
  </si>
  <si>
    <t>7DEL 01 DE  ENERO  AL 30 DE SEPTIEMBRE DE 2025</t>
  </si>
  <si>
    <t>151 ASUNTOS FINANCIEROS</t>
  </si>
  <si>
    <t>05 TESORERIA MUNICIPAL</t>
  </si>
  <si>
    <t>01 DESPACHO DEL TESORERO MUNICIPAL</t>
  </si>
  <si>
    <t>SubPrograma</t>
  </si>
  <si>
    <t>04 FORMULACION Y EVALUACION DE LA POLITICA FINANCIERA</t>
  </si>
  <si>
    <t>ADMINISTRAR LA HACIENDA MUNICIPAL EN FORMA EFICAZ Y EFICIENTE, DE ACUERDO A LOS ORDENAMIENTOS LEGALES APLICABLES Y A LAS POLITICAS Y PROGRAMAS QUE ESTABLEZCA EL AYUNTAMIENTO</t>
  </si>
  <si>
    <t>PRESENTAR AL AYUNTAMIENTO EL PROYECTO DE LEY DE INGRESOS PARA EL EJERCICIO FISCAL 2026</t>
  </si>
  <si>
    <t>PRESENTAR AL AYUNTAMIENTO LA PROPUESTA DE TABLAS DE VALORES UNITARIOS DE SUELO Y CONSTRUCCIONES PARA EL EJERCICIO FISCAL 2026</t>
  </si>
  <si>
    <t>PRESENTAR AL AYUNTAMIENTO EL PROGRAMA OPERATIVO ANUAL 2026</t>
  </si>
  <si>
    <t>PRESENTAR AL AYUNTAMIENTO EL PROYECTO DEL PRESUPUESTO DE EGRESOS PARA EL EJERCICIO FISCAL 2026</t>
  </si>
  <si>
    <t>DIRIGIR Y SUPERVISAR LA CAPTACION DE INGRESOS AUTORIZADOS PARA EL EJERCICIO 2025</t>
  </si>
  <si>
    <t>PRESENTAR AL AYUNTAMIENTO LOS ESTADOS FINANCIEROS TRIMESTRALES DEL EJERCICIO FISCAL 2025 PARA SU POSTERIOR REMISIÓN AL CONGRESO DEL ESTADO</t>
  </si>
  <si>
    <t>PRESENTAR AL AYUNTAMIENTO LAS TRANSFERENCIAS PRESUPUESTALES DEL PRESUPUESTO DE EGRESOS MUNICIPAL</t>
  </si>
  <si>
    <t>DAR SEGUIMIENTO MENSUAL A LOS ASUNTOS JURÍDICOS QUE LLEGAN A TESORERÍA MUNICIPAL</t>
  </si>
  <si>
    <t>PRESENTAR AL AYUNTAMIENTO LA CUENTA PUBLICA ANUAL DEL EJERCICIO FISCAL 2024</t>
  </si>
  <si>
    <t>Función</t>
  </si>
  <si>
    <t>Asuntos Hacendarios</t>
  </si>
  <si>
    <t>TESORERIA MUNICIPAL</t>
  </si>
  <si>
    <t>Unidad Resp.</t>
  </si>
  <si>
    <t>DIR. DE CONTABILIDAD Y EGRESOS</t>
  </si>
  <si>
    <t>PLANEACION DE LA POLITICA DE EGRESOS</t>
  </si>
  <si>
    <t>ADMINISTRACION PRESUPUESTAL</t>
  </si>
  <si>
    <t>EFECTUAR LOS PAGOS DE TODAS LAS OPERACIONES EJECUTADAS POR EL MUNICIPIO DE GUAYMAS. REGISTRAR EN CUENTAS PREDETERMINADAS TODAS LAS OPERACIONES DE INGRESOS Y EGRESOS DEL MUNICIPIO DE GUAYMAS, PROPORCIONAR INFORMACION CON FINES DE CONTROL Y DIRECCION</t>
  </si>
  <si>
    <t xml:space="preserve">Elaborar y revisar los estados financieros y sus anexos, turnándolos al tesorero para su autorizacion y posterior publicación.          </t>
  </si>
  <si>
    <t>Presentar diariamente al tesorero municipal el informe de ingresos, egresos y saldo existente.</t>
  </si>
  <si>
    <t>Autorizar las declaraciones de pagos de impuestos y cuotas, que deben presentarse ante las dependencias federales y estatales.</t>
  </si>
  <si>
    <t>Realizar los pagos correspondientes a servicios personales, programar y realizar los pagos a proveedores y demás acreedores del municipio.</t>
  </si>
  <si>
    <t>Archivar toda la informacion que se genera y conservarla bajo custodia durante 5 años y porteriormente enviarla a su resguardo al archivo histórico.</t>
  </si>
  <si>
    <t>ARCHIVO</t>
  </si>
  <si>
    <t>Elaborar la cuenta publica anual conforme los lineamientos generales proporcionados por el Instituto Superior de Auditoria y Fiscalización.</t>
  </si>
  <si>
    <t>Elaborar el presupuesto de egresos anual de acuerdo a los ordenamientos, clasificadores y demas instructivos que para tal efecto proporciona el H. congresos del estado por conducto del ISAF y demas entes reguladores.</t>
  </si>
  <si>
    <t>Llevar a cabo en forma trimestral,  las transferencias, ampliaciones, modificaciones  a las partidas del Presupuesto de Egresos en los terminos del articulo 61 Fraccion IV, inciso J de la Ley de Gobierno y Administración Municipal.</t>
  </si>
  <si>
    <t>Servicios Registrales, Administrativos y Patrimoni</t>
  </si>
  <si>
    <t>DIR. DE CATASTRO MUNICIPAL</t>
  </si>
  <si>
    <t>GESTION PARA RESULTADOS MUNICIPAL</t>
  </si>
  <si>
    <t>EJECUCION DE LOS SERVICIOS CATASTRALES</t>
  </si>
  <si>
    <t>INTEGRAR Y MANTENER ACTUALIZADO EL PADRON DE PROPIETARIOS DE TERRENOS URBANOS, RURALES Y RUSTICOS DEL MUNICIPIO, A FIN DE REALIZAR EL COBRO EFICAZ DEL IMPUESTO PREDIAL Y OFRECER INFORMACION ACTUALIZADA A LOS CONTRIBUYENTES</t>
  </si>
  <si>
    <t>CERTIFICION DE  MANIFESTACION  DE TRASLADO DE DOMINIO DE PREDIOS URBANOS  TOTALES Y PREDIOS PARCIALES.</t>
  </si>
  <si>
    <t>REPORTE</t>
  </si>
  <si>
    <t>ATENCION Y VERIFICACION EN CAMPO DE INCONFORMIDADES PRESENTADAS POR EL CONTRIBUYENTE</t>
  </si>
  <si>
    <t>MANTENER ACTUALIZADO EL SISTEMA DE GESTION CATASTRAL MEDIANTE LEVANTAMIENTOS DE BRIGADAS DE CONSERVACION CATASTRAL, FUSIONES, SUBDIVISIONES Y ASIGNACION DE CLAVES AUTORIZADOS POR PERMISOS DE CONTROL URBANO  EN EL CASCO URBANO DE GUAYMAS Y SAN CARLOS. ASI COMO CONSERVACION PROPIA DE LA DIRECCION.</t>
  </si>
  <si>
    <t>EMITIR CERTIFICADOS DE VALOR CATASTRAL, SOLICITADOS POR EL CONTRIBUYENTE</t>
  </si>
  <si>
    <t>EMITIR CERTIFICADOS DE NO INSCRIPCION Y/O  NO PROPIEDAD, SOLICITADOS POR EL CONTRIBUYENTE</t>
  </si>
  <si>
    <t>EMITIR CARTOGRAFIAS SOLICITADAS POR EL CONTRIBUYENTE  E IMPRESIÓN DE PLANOS A GRAN ESCALA</t>
  </si>
  <si>
    <t>SE CUMPLIO CON LA META ESTABLECIDA</t>
  </si>
  <si>
    <t>DIR. DE COBRANZA</t>
  </si>
  <si>
    <t>COBRANZA Y EJECUCION FISCAL</t>
  </si>
  <si>
    <t>EJERCER LA FACULTAD ECONOMICA COACTIVO, MEDIANTE EL PROCEDIMIENTO ADMINISTRATIVO DE EJECUCION, A FIN DE HACER EFECTIVO LOS CREDITOS FISCALES, SUPERVISANDO LOS PROCEDIMIENTOS, PARA LA RECUPERACIÓN DE LOS CRÉDITOS FISCALES, ASÍ COMO DIFUNDIR Y PROMOVER EL CUMPLIMIENTO DE LAS CONTRIBUCIONES DE CONFORMIDAD CON LOS ORDENAMIENTOS FISCALES</t>
  </si>
  <si>
    <t>SELECCION DE CUENTAS PARA LOS DIVERSOS PROGRAMAS DE EJECUCION</t>
  </si>
  <si>
    <t>REVISION Y ACTUALIZACION DE FORMATOS DE DILIGENCIACION Y ACTUACION</t>
  </si>
  <si>
    <t>SUPERVISION ALEATORIA DE CAMPO Y ADMINISTRATIVA DE DOCUMENTOS DILIGENCIADOS POR NOTIFICADORES-EJECUTORES ADSCRITOS A LA DIRECCION DE COBRANZA</t>
  </si>
  <si>
    <t>SUPERVISIONES</t>
  </si>
  <si>
    <t># DILIGENCIAS</t>
  </si>
  <si>
    <t>REQUERIMIENTOS DE OBLIGACIONES PARA CONTRIBUYENTES FORANEOS O ESTADOS DE CUENTA VIA EMAIL DE LOS USUARIOS REGISTRADOS EN EL CORREO OFICIAL DE ESTA DIRECCION</t>
  </si>
  <si>
    <t># REQUERIM.</t>
  </si>
  <si>
    <t>PRESENTACION DE INDICADORES DE PRODUCTIVIDAD Y EFICIENCIA, DE LA DIRECCION DE COBRANZA (EJECUTORES INTERNOS ADSCRITOS A LA DIRECCION DE COBRANZA) Y DESPACHOS EXTERNOS.</t>
  </si>
  <si>
    <t>INFORME  DE CONTRIBUCIONES FEDERALES, VERIFICACION, NOTIFICACION DE INVITACIONES DE PAGO, REQUERIMIENTO DE OBLIGACIONES Y RESOLUCIONES DE DERECHOS  Y DILIGENCIACION DE MANDAMIENTOS DE EJECUCION, POR ADEUDO DE ZOFEMART, Y MANDAMIENTOS DE EJECUCION DE MULTAS POR INFRACCIONES A DISPOSICIONES FEDERALES.</t>
  </si>
  <si>
    <t># DILIG.</t>
  </si>
  <si>
    <t>Durante el mes de septiembre no se generó padrón por cambio de sistema, en espera de la instalación de la función correspondiente.</t>
  </si>
  <si>
    <t>INFORME DE PROCEDIMIENTOS DE RECAUDACION EFECTUADOS POR NOTIFICADORES EJECUTORES EXTERNOS</t>
  </si>
  <si>
    <t>INFORME DE INDICADORES DE CONVENIOS Y ACUERDOS DE PAGOS EN PARCIALIDADES</t>
  </si>
  <si>
    <t xml:space="preserve">Durante trimestre no se realizaron acuerdos de pagos  debido a que se contó con promoción en recargos y se fomentó  la liquidación de los adeudos. </t>
  </si>
  <si>
    <t>INFORME DE ENVIO DE PAGOS REGISTRADOS EN EL CORREO OFICIAL DE LA DIRECCION DE COBRANZA  POR VIA EMAIL</t>
  </si>
  <si>
    <t>INDICADORES DE RESULTADOS</t>
  </si>
  <si>
    <t>1er.  Trimestre</t>
  </si>
  <si>
    <t>INFORME RELATIVAS A  NOTIFICACION DE ACTOS ADMINISTRATIVOS(INVITACIONES DE PAGO, REQUERIMIENTOS DE OBLIGACIONES OMITIDAS,RESOLUCIONES DE IMPUESTO) Y MANDAMIENTOS DE EJECUCION.</t>
  </si>
  <si>
    <t>Función Pública</t>
  </si>
  <si>
    <t>ÓRGANO DE CONTROL Y EVALUACIÓN GUBERNAMENTAL</t>
  </si>
  <si>
    <t>DESPACHO DEL DIRECTOR</t>
  </si>
  <si>
    <t>CONTROL INTERNO</t>
  </si>
  <si>
    <t>ADMINISTRACIÓN DEL ÓRGANO DE CONTROL  Y EVALUACIÓN</t>
  </si>
  <si>
    <t>COORDINAR Y VIGILAR LA OPERACIÓN DEL SISTEMA ADMINISTRATIVO DE CONTROL Y EVALUACIÓN GUBERNAMENTAL, ASÍ COMO LOS PROGRAMAS DE MODERNIZACIÓN ADMINISTRATIVA, CON EL FIN DE MEJORAR LA EFICIENCIA, HONRADEZ Y TRANSPARENCIA EN EL USO DE LOS RECURSOS DE LA ADMINISTRACIÓN PÚBLICA, APEGADOS A  LA NORMATIVIDAD.</t>
  </si>
  <si>
    <t>Ponderación %</t>
  </si>
  <si>
    <t>D e s c r i p c i ó n</t>
  </si>
  <si>
    <t>MEJORA DEL DESARROLLO ADMINISTRATIVO INTEGRAL Y DEL SISTEMA DE CONTROL Y EVALUACIÓN DE LA ADMINISTRACIÓN DIRECTA Y ENTIDADES PARAMUNICIPALES.</t>
  </si>
  <si>
    <t>ACCIONES</t>
  </si>
  <si>
    <t>REGISTRO DE LA SITUACIÓN PATRIMONIAL DE LOS SERVIDORES PÚBLICOS.</t>
  </si>
  <si>
    <t>FORMATOS</t>
  </si>
  <si>
    <t>IMPLEMENTACIÓN DEL PROGRAMA DE OBSERVADORES SOCIALES INFANTILES "CONTRALORCITOS".</t>
  </si>
  <si>
    <t>COORDINACIÓN DE LOS TRABAJOS DE ENTREGA-RECEPCIÓN DE DEPENDENCIAS Y ENTIDADES.</t>
  </si>
  <si>
    <t>El resultado "Rojo" no obedece a una falla de gestion o inaccion por parte de esta dependencia, sino a una limitacion en el ambito de competencia y control</t>
  </si>
  <si>
    <t>PROMOCIÓN DE LA TRANSPARENCIA MUNICIPAL Y DE LA PARTICIPACIÓN CIUDADANA.</t>
  </si>
  <si>
    <t>COORDINACIÓN JURÍDICA</t>
  </si>
  <si>
    <t>ASUNTOS JURÍDICOS</t>
  </si>
  <si>
    <t>ATENDER Y RESOLVER LAS QUEJAS Y DENUNCIAS EN RELACIÓN AL DESEMPEÑO DE  LOS SERVIDORES PÚBLICOS MUNICIPALES.</t>
  </si>
  <si>
    <t>RECEPCIÓN DE DENUNCIAS POR PRESUNTAS FALTAS ADMINISTRATIVAS EN LA UNIDAD INVESTIGADORA.</t>
  </si>
  <si>
    <t>EMISIÓN DE INFORMES DE PRESUNTA RESPONSABILIDAD ADMINISTRATIVA (IPRA) Y/O ACUERDOS DE CONCLUSIÓN POR LA UNIDAD INVESTIGADORA.</t>
  </si>
  <si>
    <t>CONCLUSIÓN DE PROCEDIMIENTOS DE RESPONSABILIDAD ADMINISTRATIVA POR LA UNIDAD SUSTANCIADORA - RESOLUTORA.</t>
  </si>
  <si>
    <t>ATENCIÓN A ASUNTOS DEL GOBIERNO DEL ESTADO POR LA UNIDAD SUSTANCIADORA- RESOLUTORA.</t>
  </si>
  <si>
    <t>EXHORTO</t>
  </si>
  <si>
    <t>IMPARTIR CAPACITACIÓN A SERVIDORES PÚBLICOS EN TEMAS DE RESPONSABILIDAD ADMINISTRATIVA.</t>
  </si>
  <si>
    <t>NOTA:  EL TOTAL DE LA PONDERACIÓN DEBERA SUMAR  100</t>
  </si>
  <si>
    <t>DEL 01 DE  ENERO  AL 31 DE MARZO DE 20205</t>
  </si>
  <si>
    <t>j</t>
  </si>
  <si>
    <t>DEPARTAMENTO DE ASUNTOS INTERNOS</t>
  </si>
  <si>
    <t>ASUNTOS INTERNOS</t>
  </si>
  <si>
    <t xml:space="preserve">RECIBIR Y DAR SEGUIMIENTO OPORTUNO A LAS QUEJAS POR DESEMPEÑO DEL PERSONAL DE SEGURIDAD PÚBLICA, JUECES Y MÉDICOS LEGISTAS. </t>
  </si>
  <si>
    <t>RECEPCIÓN DE QUEJAS POR  LA ACTUACIÓN DEL PERSONAL DE SEGURIDAD PÚBLICA, JUECES Y MÉDICOS LEGISTAS.</t>
  </si>
  <si>
    <t>CONCLUSIÓN DE PROCEDIMIENTOS DE INVESTIGACIÓN.</t>
  </si>
  <si>
    <t>La parte integral del analisis de resultados que lleva a la conclusion, depende de factores externos limitando su cumplimiento.</t>
  </si>
  <si>
    <t>IMPLEMENTAR ACCIONES DE PROXIMIDAD CON LA CIUDADANÍA, INSTITUCIONES EDUCATIVAS Y LOS CUERPOS DE SEGURIDAD PÚBLICA.</t>
  </si>
  <si>
    <t>TARJETA</t>
  </si>
  <si>
    <t>REALIZAR SUPERVISIÓN DE LA ACTUACIÓN DE POLICÍAS, JUECES Y MÉDICOS LEGISTAS.</t>
  </si>
  <si>
    <t>DEPTO DE AUDITORÍA INTERNA</t>
  </si>
  <si>
    <t>AUDITORÍA GUBERNAMENTAL INTERNA</t>
  </si>
  <si>
    <t>VIGILAR QUE LOS RECURSOS FEDERALES, ESTATALES Y MUNICIPALES SE APLIQUEN DE FORMA CORRECTA Y TRANSPARENTE EN EL MUNICIPIO.</t>
  </si>
  <si>
    <t xml:space="preserve">VIGILAR Y EVALUAR EL PROCESO DE LICITACIÓN DE LA OBRA PÚBLICA, ASÍ COMO SU CUMPLIMIENTO ADMINISTRATIVO, NORMATIVO Y TÉCNICO. </t>
  </si>
  <si>
    <t>REALIZAR AUDITORÍAS DE VERIFICACIÓN DEL CUMPLIMIENTO NORMATIVO DE LA SITUACIÓN FINANCIERA, ADMINISTRATIVA Y TÉCNICA.</t>
  </si>
  <si>
    <t>VERIFICACIÓN DEL CONTENIDO DE LA DECLARACIÓN PATRIMONIAL DE LOS SERVIDORES PÚBLICOS.</t>
  </si>
  <si>
    <t xml:space="preserve">REALIZAR CONSTANCIAS DE HECHOS Y/O ACTAS CIRCISTANCIADAS. </t>
  </si>
  <si>
    <t>ACTAS</t>
  </si>
  <si>
    <t>DAR SEGUIMIENTO A LAS  OBSERVACIONES EMITIDAS POR LOS ENTES FISCALIZADORES.</t>
  </si>
  <si>
    <t xml:space="preserve">ÓRGANO DE CONTROL Y EVALUACIÓN GUBERNAMENTAL </t>
  </si>
  <si>
    <t>DEPARTAMENTO DE ATENCIÓN CIUDADANA</t>
  </si>
  <si>
    <t>ATENCIÓN CIUDADANA</t>
  </si>
  <si>
    <t>RECIBIR Y ATENDER LAS PETICIONES DE SERVICIOS PÚBLICOS MUNICIPALES PRIORIZANDO LA ATENCIÓN A LA CIUDADANÍA.</t>
  </si>
  <si>
    <t>RECEPCIÓN Y CANALIZACIÓN DE PETICIONES CIUDADANAS A LA DEPENDENCIA CORRESPONDIENTE.</t>
  </si>
  <si>
    <t>ASUNTO</t>
  </si>
  <si>
    <t>REALIZAR TRABAJO DE MONITOREO PARA VERIFICAR EL AVANCE Y SEGUIMIENTO DE LAS PETICIONES.</t>
  </si>
  <si>
    <t>REALIZAR TRABAJO DE COORDINACIÓN CON CADA DEPENDENCIA PARA SOLICITAR AVANCES DE LAS PETICIONES CIUDADANAS.</t>
  </si>
  <si>
    <t>RECIBIR PETICIONES DE PRIMERA MANO A TRAVÉS DEL MÓDULO DE ATENCIÓN CIUDADANA.</t>
  </si>
  <si>
    <t>SERVICIOS COMUNALES</t>
  </si>
  <si>
    <t>DIR. GRAL DE SERVICIOS PUBLICOS</t>
  </si>
  <si>
    <t>DESPACHO  DEL DIRECTOR GENERAL</t>
  </si>
  <si>
    <t>ADMINISTRACION DE LOS SERVICIOS PUBLICOS</t>
  </si>
  <si>
    <t>COORDINAR Y EVALUAR LOS PROGRAMAS DE LA DEPENDENCIA A FIN DE ASEGURAR EL CUMPLIMIENTO EFICAZ Y EFICIENTE DE LOS OBJETIVOS Y METAS</t>
  </si>
  <si>
    <t>PRESENTAR A PRESIDENCIA MUNICIPAL, LOS ASUNTOS DE COMPETENCIA DE LA DEPENDENCIA PARA SU CONOCIMIENTO Y ENVIAR INFORME DIARIO DE AVANCES</t>
  </si>
  <si>
    <t>Se informó de las actividades en forma semanal a Presidencia Municipal.</t>
  </si>
  <si>
    <t>ELABORAR Y COORDINAR LA IMPLEMENTACIÓN DE LOS PROGRAMAS A CARGO DE LAS UNIDADES RESPONSABLES DE LA DEPENDENCIA</t>
  </si>
  <si>
    <t xml:space="preserve">Se da cumplimiento a los objetivos y metas progamadas, ya que los programas de trabajo se realizan semanalmente para que los objetivos propuestos se lleven a cabo en los día señalado y dar cumplimiento a la progrmación. </t>
  </si>
  <si>
    <t>ADMINISTRAR Y GESTIONAR EL PRESUPUESTO DE LA DEPENDENCIA</t>
  </si>
  <si>
    <t>El presupuesto de la Dependencia se revisa semanalmente para llevar control oportuno del mismo.</t>
  </si>
  <si>
    <t>COORDINAR Y SUPERVISAR LOS PROCESOS ADMINISTRATIVOS DE LA DEPENDENCIA</t>
  </si>
  <si>
    <t>Se llevan a cabo revisión y supervisión de los distintos procesos administrativos.</t>
  </si>
  <si>
    <t>ELABORAR Y GESTIONAR UN PROGRAMA DE MANTENIMIENTO Y MEJORAS A LAS INSTALACIONES DE LA DEPENDENCIA</t>
  </si>
  <si>
    <t xml:space="preserve">Se realizó limpieza al interior y exterior de las oficinas para contar con instalaciones adecuadas y así poder contar con un entorno laboral en condiciones de trabajo, y así continuar brindando un excelente servicio a la comunidad. </t>
  </si>
  <si>
    <t>ELABORAR PLAN DE ADQUISICIÓN DE MAQUINARIA, EQUIPO Y VEHÍCULOS UTILITARIOS QUE REQUIERE LA DEPENDENCIA PARA SU OPERACIÓN</t>
  </si>
  <si>
    <t>PLAN</t>
  </si>
  <si>
    <t>El Plan de adquisición de Maquinaria, Equipo y vehículos utilitarios se elabora a final de año y se ejecuta a inicios del siguiente.</t>
  </si>
  <si>
    <t>ELABORAR EL PROGRAMA DE CURSOS Y TALLERES DE CAPACITACION PARA ELEVAR LA CALIDAD DE LOS SERVICIOS</t>
  </si>
  <si>
    <t>La elaboración del Programa se presenta a inicios de cada mes para iniciar cada semana con la capacitación a los coordinadores de cada departamento y así delegar funciones al personal para elevar la calidad de los servicios.</t>
  </si>
  <si>
    <t>COORDINAR Y SUPERVISAR LA EJECUCIÓN DEL PROGRAMA DE CAPACITACIÓN DE LA DEPENDENCIA</t>
  </si>
  <si>
    <t>REGISTRO</t>
  </si>
  <si>
    <t>Los cursos de capacitación del personal lo hace cada coordinador responsable de  área para mejora del servicio y atención a la ciudadanía, así como la asistencia de cursos de capacitación al personal administrativo para el manejo y captura de información en las distintas plataformas destinadas para ello.</t>
  </si>
  <si>
    <t>REVISAR Y ACTUALIZAR LOS MANUALES DE ORGANIZACIÓN,  DE PROCEDIMIENTO Y DE SERVICIO PÚBLICO</t>
  </si>
  <si>
    <t>MANUALES</t>
  </si>
  <si>
    <t>Se  actualizó  Manual de Procedimientos para su revisión en Contraloría.</t>
  </si>
  <si>
    <t>SUPERVISAR LAS ACTIVIDADES DE LAS UNIDADES RESPONSABLES DE LA DEPENDENCIA</t>
  </si>
  <si>
    <t>MINUTA</t>
  </si>
  <si>
    <t>La supervisión de las actividades de las unidades responsables se realiza diariamente con la asistencia de cada uno de los encargados de cada área para dar seguimiento al programa de trabajo propuesto o su modificación en caso de atender alguna situación imprevista y anexar la tarea a lo programado en las actividades diarias.</t>
  </si>
  <si>
    <t>ELABORAR EL INFORME MENSUAL DE ACTIVIDADES Y CUMPLIMIENTO DE METAS DE LA DEPENDENCIA</t>
  </si>
  <si>
    <t>Se cumplió con los informes semanales para elaborar Informe Mensual con las metas programadas de la Dependencia.</t>
  </si>
  <si>
    <t>DIRECCION DE TALLERES</t>
  </si>
  <si>
    <t>TALLERES</t>
  </si>
  <si>
    <t>PRESTAR EL SERVICIO DE MANTENIMIENTO PREVENTIVO Y CORRECTIVO DE LOS VEHICULOS AL SERVICIO DE ESTE AYUNTAMIENTO, ASI COMO CONTROLAR EL GASTO DE LOS MISMOS</t>
  </si>
  <si>
    <t>ELABORAR E IMPLEMENTAR PROGRAMA DE MANTENIMIENTO PERVENTIVO DE LA MAQUINARIA, EQUIPO (MANUAL, ELÉCTRICO Y NEUMÁTICO), ASÍ COMO DE VEHÍCULOS UTILITARIOS DE LA DEPENDENCIA</t>
  </si>
  <si>
    <t>Conforme al programa de trabajo, se llevaron a cabo las acciones de mantenimiento preventivo y correctivo para llevar un control de los servicios e insumos utilizados en la maquinaria, equipo y vehículos utilitarios de la Dependencia y el que se brinda como apoyo a otras Dependencias del Ayuntamiento de Guaymas que solicitan distintos servicios.</t>
  </si>
  <si>
    <t>REALIZAR INSPECCIONES DIARIAS PRE- Y POST- TURNO DE TRABAJO EN LA MAQUINARIA Y EQUIPO DE TRABAJO DE LA DEPENDENCIA</t>
  </si>
  <si>
    <t>Para fortalecer la operación se realizan en cada cambio de turno la inspección física y de puntos básicos de mantenimiento para el correcto funcionamiento y así contar con las condiciones optimas los vehículos y poder brindar el servicio de calidad en las diferentes áreas de la ciudad atendiendo las necesidades de la ciudadanía.</t>
  </si>
  <si>
    <t>REALIZAR INSPECCIONES QUINCENALES A LOS VEHÍCULOS UTILITARIOS DE LA DEPENDENCIA</t>
  </si>
  <si>
    <t>Se refrozaron las inspecciones de manera quincenal a la maquinaria y recolectores activos. 
Siempre en la supervisión constante y vigilancia de las condiciones del parque vehícular utilitarios de esta Dependencia para poder contar las mejores condiciones el equipo de trabajo.</t>
  </si>
  <si>
    <t>LLEVAR A CABO LOS SERVICIOS DE MANTENIMIENTO PREVENTIVO INDICADO POR EL FABRICANTE PARA LA MAQUINARIA, EQUIPO Y VEHÍCULOS UTILITARIOS DE LA DEPENDENCIA</t>
  </si>
  <si>
    <t>Se realizaron más servicios de mantenimiento preventivos de manera diaria a la maquinaria, equipo y recolectores, para supervisión en el chequeo de niveles en general, así como la calibración de llantas, para el buen funcionamiento y estar en condiciones de trabajo para prestar un buen servicio a la comunidad.</t>
  </si>
  <si>
    <t>LLEVAR A CABO LOS SERVICIOS DE MANTENIMIENTO CORRECTIVO QUE SE REQUIERAN EN MAQUINARIA, EQUIPO Y VEHÍCULOS UTILITARIOS DE LA DEPENDENCIA</t>
  </si>
  <si>
    <t>Se atendieron los servicios correctivos de maquinaria, vehículos y recolectores en Taller de Servicios Públicos y Taller Externo para las reparaciones mayores para su buen funcionamiento y estar en posibilidades de continuar con la prestación del servicio eficiente a la ciudadanía.</t>
  </si>
  <si>
    <t>REALIZAR MANTENIMIENTO MENSUAL DE HERRAMIENTAS MANUALES, ELÉCTRICAS Y NEUMÁTICAS  UTILIZADAS EN LAS OPERACIONES DE LA DEPENDENCIA</t>
  </si>
  <si>
    <t>Al realizar los servicios preventivos gracias a la vigilancia diaria a los equipos de las herramientas manuales y eléctricas que corresponde a las áreas operativas de los Servicios Públicos por encontrarse todavía en condiciones  de uso para trabajo.</t>
  </si>
  <si>
    <t>ELABORAR INFORME SEMANAL DE MOVIMIENTOS EN EL ALMACÉN DE MATERIALES</t>
  </si>
  <si>
    <t>Se viene cumpliendo con la entrega de reportes semanales para la elaboración de Informe Mensual.</t>
  </si>
  <si>
    <t>ELABORAR INFORME MENSUAL DE ACTIVIDADES REALIZADAS TALLERES</t>
  </si>
  <si>
    <t>Se recibió en tiempo y forma los reportes semanales para dar cumplimiento al Informe Mensual.</t>
  </si>
  <si>
    <t>COORDINACION DE PARQUES Y JARDINES</t>
  </si>
  <si>
    <t>ADMINISTRACION DE LOS SERVICIOS PUB</t>
  </si>
  <si>
    <t>PARQUES Y JARDINES</t>
  </si>
  <si>
    <t>ATENDER JARDINES EXISTENTES Y AUMENTAR AREAS VERDES</t>
  </si>
  <si>
    <t>ELABORAR Y MONITOREAR AVANCES DEL PROGRAMA DE LIMPIEZA MANUAL, CONSERVACIÓN Y MANTENIMIENTO DE PLAZAS, MONUMENTOS Y PARQUES PÚBLICOS</t>
  </si>
  <si>
    <t>Se realiza monitoreo semanal al programa de trabajo de limpieza manual, cumpliendo con la meta programada.</t>
  </si>
  <si>
    <t>IMPLEMENTAR EL PROGRAMA DE LIMPIEZA MANUAL, CONSERVACIÓN Y MANTENIMIENTO DE PLAZAS, MONUMENTOS Y PARQUES PÚBLICOS</t>
  </si>
  <si>
    <t>M2</t>
  </si>
  <si>
    <t>Se rebazó la meta Trimestral debido a la aplicación del programa de trabajo para la mejora y acondicionamiento de plazas, parques y monumentos.
Se incrementó  los trabajos de limpieza en la barrida  los  días de los eventos especiale del Festival Mar Bermejo en las Plazas y Malecón Turísticoen los Boulevares de la Ciudad, Miramar y San Carlos.</t>
  </si>
  <si>
    <t>IMPLEMENTAR EL PROGRAMA DE LIMPIEZA MANUAL DE ESCUELAS PÚBLICAS, IGLESIAS Y OTRAS ÁREAS DESTINADAS AL USO PÚBLICO</t>
  </si>
  <si>
    <t>Se dio limpieza manual camellones centrales de la Unidad Deportiva, Boulevares de la Ciudad y San Carlos como la limpieza de zona comercial, limpieza de playas, limpieza de rejillas pluviales, limpieza de canchas de Guaymas Norte, apoyo comunidad de Ortiz, limpieza de calle Mont  Pellier de Niza por lluvias.</t>
  </si>
  <si>
    <t>ELABORAR Y MONITOREAR LOS AVANCES DEL PROGRAMA DE CREACIÓN, MANTENIMIENTO Y CONSERVACIÓN DE ÁREAS VERDES</t>
  </si>
  <si>
    <t>El programa se monitorea constantemente en cada semana, para checar las áreas verdes de la ciudad.</t>
  </si>
  <si>
    <t>IMPLEMENTAR EL PROGRAMA DE CREACIÓN, MANTENIMIENTO Y CONSERVACIÓN DE ÁREAS VERDES</t>
  </si>
  <si>
    <t>Se realizó mantenimiento y conservación de áreas verdes de Plazas y camellones de Boulevares con el corte y poda de árboles ornamentales.</t>
  </si>
  <si>
    <t>LLEVAR A CABO EL RIEGO DE ÁREAS VERDES CONFORME AL PROGRAMA ELABORADO</t>
  </si>
  <si>
    <t>Por la escasez de agua por tubería, se viene cumpliendo con los servicios de riego en las áreas verdes, con el apoyo de pipas y riego manual con mangueras cuando se recibe el agua por tubería.</t>
  </si>
  <si>
    <t>LLEVAR A CABO LA LIMPIEZA DE ÁREAS DESTINADAS A EVENTOS ESPECIALES</t>
  </si>
  <si>
    <t>Se le da especial atención diaria de limpieza de plazas y Malecón Turístico por la asistencia de gente y turistas que nos visitan, así como la limpieza por eventos de Mar Bermejo y Mes Patrio.
Apoyo en el Descacha en la Ciudad.
Apoyo en la limpieza de playa por evento de Malecón Turístico en San Carlos.</t>
  </si>
  <si>
    <t>ELABORAR INFORME DE CUMPLIMIENTO DE METAS</t>
  </si>
  <si>
    <t>Se viene cumpliendo con los reportes semanales para dar cumplimiento al Informe Mensual.</t>
  </si>
  <si>
    <t>COORD. DE LIMPIA Y CONSERVACION DE</t>
  </si>
  <si>
    <t>LIMPIA Y CONSERVACION DE CALLES</t>
  </si>
  <si>
    <t>PROPORCIONAR LOS SERVICIOS DE MANTENIMIENTO Y CONSERVACION DE CALLES</t>
  </si>
  <si>
    <t>ELABORAR Y MONITOREAR AVANCES DEL PROGRAMA DE LIMPIEZA MANUAL DE BULEVARES, CALLES, BANQUETAS, Y DE LIMPIEZA MANUAL, CONSERVACIÓN Y MANTENIMIENTO DE MONUMENTOS, PARQUES Y CAMPOS DEPORTIVOS</t>
  </si>
  <si>
    <t>Se da cumplimiento a los programas de trabajos establecidos y se realizan monitoreos semanales en boulevares, calles y banquetas realizando trabajos de limpieza manual.</t>
  </si>
  <si>
    <t>IMPLEMENTAR EL PROGRAMA DE LIMPIEZA MANUAL DE BULEVARES, CALLES Y BANQUETAS</t>
  </si>
  <si>
    <t>ML</t>
  </si>
  <si>
    <t>En el barrido manual de los residuos en las vialidades, boulevares, calles y banquetas de la ciudad se viene cumpliendo para dar así una buena imagen de limpieza en la ciudad.</t>
  </si>
  <si>
    <t>MANTENIMIENTO Y LIMPIEZA MANUAL DE CALLES Y BANQUETAS DE LA AVE SERDÁN Y PRIMER CUADRO DE LA CIUDAD</t>
  </si>
  <si>
    <t>En este rubro se da especial énfasis en la limpieza y papeleo de residuos en el primer cuadro de la ciudad, con barrido manual de personal que maneja el equipo de tambitos de recolección de basura en calles y banquetas, cumpliendo con la meta.</t>
  </si>
  <si>
    <t>IMPLEMENTAR EL PROGRAMA DE LIMPIEZA MANUAL DE BULEVARES, CALLES Y BANQUETAS EN COLONIAS</t>
  </si>
  <si>
    <t>Se continúan con los trabajos de limpieza manual de papeleo y residuos en los Boulevares, calles y banquetas de las colonias.</t>
  </si>
  <si>
    <t>REALIZAR LA LIMPIEZA DE ÁREAS DESTINADAS A EVENTOS ESPECIALES</t>
  </si>
  <si>
    <t>Se realizó limpieza de residuos en las Calles y Boulevares de Guaymas y San Carlos por eventos especiales preparativos para Semana Santa.</t>
  </si>
  <si>
    <t>Se viene cumpliendo con los reportes semanales para la elaboración del Informe Mensual.</t>
  </si>
  <si>
    <t>PANTEONES</t>
  </si>
  <si>
    <t>PROPORCIONAR LOS SERVICIOS DE INHUMACION, EXHUMACION, CONSERVACION Y MANTENIMIENTO DE PANTEONES</t>
  </si>
  <si>
    <t>CONSTRUIR GAVETAS</t>
  </si>
  <si>
    <t>GAVETA</t>
  </si>
  <si>
    <t xml:space="preserve">En la construcción de gavetas va de acuerdo al número de inhumaciones que se presentan en el Mes, previendo contar siempre con gavetas disponibles. </t>
  </si>
  <si>
    <t>EMITIR SOLICITUDES DE LICENCIA PARA CONSTRUCCIÓN DE LÁPIDAS</t>
  </si>
  <si>
    <t>LICENCIA</t>
  </si>
  <si>
    <t>Las licencias que se emiten, van de acuerdo a las solicitudes que  presentan las personas para la remodelación de tumbas en los Panteones.</t>
  </si>
  <si>
    <t>EMITIR SOLICITUDES Y PROPORCIONAR LOS SERVICIOS DE INHUMACIÓN,  EXHUMACIÓN Y REINHUMACIÓN</t>
  </si>
  <si>
    <t>SOLICITUDES</t>
  </si>
  <si>
    <t xml:space="preserve"> Los servicios de inhumaciones, inhumaciones y re inhumaciones, se vienen atendiendo debido a la disponibilidad  de gavetas construidas.</t>
  </si>
  <si>
    <t>ELABORAR Y REVISAR AVENCES DE PROGRAMA DE LIMPIEZA Y CONSERVACIÓN DE LAS INSTALACIONES EXISTENTES EN LOS PANTEONES</t>
  </si>
  <si>
    <t>Se realiza programa de limpieza y conservación por semana de las instalaciones.</t>
  </si>
  <si>
    <t>IMPLEMENTAR UN PROGRAMA DE LIMPIEZA Y CONSERVACIÓN DE LAS INSTALACIONES EXISTENTES EN LOS PANTEONES</t>
  </si>
  <si>
    <t>ACCION</t>
  </si>
  <si>
    <t>Se ha hecho constante limpieza y conservación en las instalaciones y accesos de los panteones municipales.</t>
  </si>
  <si>
    <t xml:space="preserve">IMPLEMENTAR UN PROGRAMA DE  ELABORACIÓN  DE TAPAS DE GAVETAS, </t>
  </si>
  <si>
    <t>TAPAS</t>
  </si>
  <si>
    <t>Se viene elaborando tapas de acuerdo a las solicitudes de servicios, manteniendo disponibles.</t>
  </si>
  <si>
    <t>Se cumplió con la entrega de reportes semanales para dar cumpliento al Informe Mensual.</t>
  </si>
  <si>
    <t>MERCADO MUNICIPAL</t>
  </si>
  <si>
    <t>MERCADOS</t>
  </si>
  <si>
    <t>O  B  J  E  T  I  V  O</t>
  </si>
  <si>
    <t>PROPORCIONAR EL SERVICIO DE MERCADO EN CONDICIONES DE SEGURIDAD E HIGIENE</t>
  </si>
  <si>
    <t>LLEVAR A CABO REUNIONES MENSUALES CON LOS LOCATARIOS</t>
  </si>
  <si>
    <t>Se viene cumpliendo con las reuniones con los locatarios para conocer sus necesidades o detalles de necesidades que se presenta en el edificio y su alrededor para darle su pronta atención y seguimiento para el buen funicionamiento, cumpliendo con esto la meta programada.</t>
  </si>
  <si>
    <t>VIGILAR QUE LOS LOCATARIOS CUMPLAN CON EL REGLAMENTO</t>
  </si>
  <si>
    <t>Se cumplió con las visitas y recorridos diarios con los locatarios para conocer sus necesidades o problemáticas que se presentan y darles solución.</t>
  </si>
  <si>
    <t>ELABORAR E IMPLEMENTAR PLAN DE MEJORA DE LAS INSTALACIONES Y EL EDIFICIO</t>
  </si>
  <si>
    <t xml:space="preserve">En las mejoras se le ha dado especial atención en la limpieza y mantenimiento de los pasillos e instalaciones, manteniéndolo siempre limpios para poder recibir a los ciudadanos de la localidad y turistas que diariamente realizan visitas y se encuentren en el mercado un buen espacio de visita. </t>
  </si>
  <si>
    <t>INFORME MENSUAL DE ACTIVIDADES Y GESTIONES REALIZADAS POR LA COORDINACIÓN</t>
  </si>
  <si>
    <t>Se viene haciendo entrega de los informes semanales para dar cumplimiento al informe Mensual.</t>
  </si>
  <si>
    <t>COORDINACION DE LIMPIA</t>
  </si>
  <si>
    <t>LIMPIA Y RECOLECCION DE BASURA</t>
  </si>
  <si>
    <t>PROPORCIONAR LOS SERVICIOS DE LIMPIEZA Y RECOLECCION DE BASURA A FIN DE CONTRIBUIR A MEJORAR LAS CONDICIONES GENERALES DE SALUD DE LA POBLACION MUNICIPAL</t>
  </si>
  <si>
    <t>BARRIDO MECANICO DE CALLES</t>
  </si>
  <si>
    <t>Se realizó barrido mecánico en el primer cuadro de la Ciudad</t>
  </si>
  <si>
    <t>PROGRAMA DE DESCACHARRE</t>
  </si>
  <si>
    <t>TONELADA</t>
  </si>
  <si>
    <t xml:space="preserve">Se realizó la jornada de Descacharre promovida por el Ayuntamiento de Guaymas a través de la Dirección de Salud, </t>
  </si>
  <si>
    <t>DOTACIÓN DE AGUA POTABLE, REGADO DE CALLES Y ÁREAS VERDES</t>
  </si>
  <si>
    <t>LITROS</t>
  </si>
  <si>
    <t>Debido a las altas temperaturas de calor y la falta del suministro de agua potable en la red de distribución agua de la CEA en las colonias, en este Trimestre se brindo el apoyo a la comunidad atendiendo las solocitudes realizadas lo cual monto un incremento de atención a la demanda del servicio.
Se apoyo con el riego al Trebol de la Unidad Deportiva
Se mantuvo el suministro de agua a los Panteones de Guaymas en apoyo a los visitantes.</t>
  </si>
  <si>
    <t>LIMPIEZA Y ACARREO DE ESCOMBRO, TIERRA, RAMAS Y/O  BASURA, EN VIALIDADES Y PREDIOS URBANOS</t>
  </si>
  <si>
    <t>Se realizaron acciones de trabajo en limpieza y mantenimiento de arroyos en las Colonias Ocotillo 1 y 2, Atardeceres, Fátima, 13 de Julio, Tetabiate, Misión del Sol, 18 de Noviembre y levantamiento de tierra por arrastre de lluvias en Ave. Serdán y calle 10, Calzada, San Gerónimo, Las Colinas, Guarida del tigre, San Vicente, San Marino, 5 de Mayo, Loma Linda, así como la limpieza de casas abandonadas en el Guaymas Norte.</t>
  </si>
  <si>
    <t>INFORME DE ACTIVIDADES DE BARRIDO, DESCACHARRE, SUMINISTRO DE AGUA, RIEGO Y LIMPIEZA</t>
  </si>
  <si>
    <t>Se viene cumpliendo con el informe semanal de trabajos para hacer el Informe Mensual.</t>
  </si>
  <si>
    <t xml:space="preserve">SERVICIOS OTORGADOS DE LIMPIA Y RECOLECCIÓN </t>
  </si>
  <si>
    <t>Con el proceso sistemático de la recolección de residuos solidos urbanos domiciliarios y el correcto proceso de vigilancia que se realiza en el arranque de actividades  en cada uno de los turnos y rutas en los cuales se recogen los residuos generados en los hogares, con el objetivo de transportarlos adecuadamente hacía la disposición final, cumpliendo con una gestión eficiente, obteniendo buenos resultados al disminuir las quejas por la buena programación y operatividad de la Recolección de los residuos solidos urbanos, revazandose la meta programada.</t>
  </si>
  <si>
    <t>DISPOSICIÓN DE RELLENO SANITARIO</t>
  </si>
  <si>
    <t xml:space="preserve">La disposición final de residuos en el relleno sanitario, va de acuerdo a las toneladas diarias que se reciben, tanto de la Recolección Domiciliaría, basura Comercial y de Particulares. </t>
  </si>
  <si>
    <t>INFORME DE OPERACIONES DEL RELLENO SANITARIO Y RECOLECCIÓN DOMICILIARIA</t>
  </si>
  <si>
    <t>Los informes se vienen presentando semanalmente para dar cumplimiento al informe mensual.</t>
  </si>
  <si>
    <t>COORDINACION ALUMBRADO PUBLICO</t>
  </si>
  <si>
    <t>ALUMBRADO PUBLICO</t>
  </si>
  <si>
    <t>PROPORCIONAR A LA POBLACION EL SERVICIO DE ALUMBRADO PUBLICO A FIN DE ILUMINAR ADECUADAMENTE LA CIUDAD Y POBLADOS DEL MUNICIPIO.</t>
  </si>
  <si>
    <t>ATENDER SOLICITUDES DE LA CIUDADANIA RESPECTO AL ALUMBRADO PÚBLICO</t>
  </si>
  <si>
    <t>En base a la pronta revisión y programación de acciones preventivas que se realizan a las instalaciones de alumbrado público, se ha logrado la disminución de creación de folios en las distintas colonias, fortaleciendo las instalaciones con materiales adecuados y gracias a estos trabajos preventivos se ha logrado la disminución de  reportes.</t>
  </si>
  <si>
    <t>MANTENIMIENTO,  REPARACIÓN DE LÁMPARAS, CONTROLES  Y LINEAS DE EL  ALUMB RADO PÚBLICO</t>
  </si>
  <si>
    <t>Dentro de este periodo continuamos implementando acciones preventivas y correctivas de la red de alumbrado público para fortalecer la red y brindar el servicio de iluminación correctamente y gracias a ello ayudar a mantener la seguridad pública con buenos resultados y percepción de seguridad correcta. Al atender de forma inmediata las problematicas presentadas, señaladas y encontradas, podemos corrregir y otorgando así un mejor servicio a la comunidad con respecto a la atención de las distintas situaciones en particular como son: reparación de lineas, falsos contactos, reparación de controles de medición para la activación de lámparas apagadas, reparación de lámparas que estaban encendidas 24 hrs. en las colonias, calles y Boulevares para el correcto uso de la energía eléctrica, utilizando las herramientas, equipo y personal necesario para la obtención de resultados positivos.</t>
  </si>
  <si>
    <t>REPOSICIÓN DE LAMPARAS DE ALUMBRADO PÚBLICO (VAPOR SODIO, ADITIVO METÁLICO, O SIMILARES)</t>
  </si>
  <si>
    <t>UNIDAD</t>
  </si>
  <si>
    <t>Se repararon lámparas de vapor de sodio y aditivo metálico para brindar mantenimiento a la red de alumbrado en las colonias y así dar respuesta a la ciudadanía, parte de los trabajos preventivos y correctivos son utilizando materiales como conectores ponchables para fortalecer la unión eléctrica y disminuir la posibilidad de falsos contactos en lámparas.</t>
  </si>
  <si>
    <t>MANTENIMIENTO, REPARACIÓN, REPOSICIÓN Y/O INSTALACIÓN DE LAMPARAS LED</t>
  </si>
  <si>
    <t>Se han estado realizando trabajos de mantenimiento preventivo y correctivo de lámparas Led apagadas con el cambio de fotocelda dañada y arreglo de falso contacto para su activación en diferentes partes de la ciudad, dando una buena respuesta a la ciudadanía, utilizando materiales como lo son conectores ponchables para fortalecer la unión eléctrica y disminuir la posibilidad de falsos contactos en lámparas.</t>
  </si>
  <si>
    <t>INSTALACIÓN, MANTENIMIENTO, REPARACIÓN Y/O SUSTITUCIÓN DE CABLEADO ELÉCTRICO</t>
  </si>
  <si>
    <t>METROS</t>
  </si>
  <si>
    <t>Se utilizó cable de diferente calibre para la instalación, reparación y mantenimiento de lámparas y también se realizo la reparación de distintas líneas en la ciudad y se atendió eventos especiales.</t>
  </si>
  <si>
    <t>INSTALACIÓN, MANTENIMIENTO, RETIRO Y/O REPOSICIÓN DE POSTES DE ALUMBRADO PÚBLICO</t>
  </si>
  <si>
    <t>Se realizó trabajos de mantenimiento de preventivo a postes del puente de Miramar  al semáforo de Guaymas Norte por el camellón central  así como también se retiraron  postes en mal estado y soldado de base a poste del Blvd. Faustino Félix Sena.</t>
  </si>
  <si>
    <t>LLEVAR A CABO INSTALACIONES ELECTRICAS CON MOTIVO DE EVENTOS ESPECIALES</t>
  </si>
  <si>
    <t>Retiró de instalaciones eléctricas en la zona de Malecón por evento del 13 de Julio, así como apoyo con colocación de letreros por desviación en la Col. Colinas, colocación de luces y adornos en Plazas y Palacio Muncipal, apoyo al sector salud en colonias y Ejidos, así como apoyo en eventos del día del pueblo.</t>
  </si>
  <si>
    <t>INFORME DE ACTIVIDADES DE LA COORDINACIÓN DE ALUMBRADO</t>
  </si>
  <si>
    <t>Se cumplió con los reportes semanales para la elaboración del Reporte Mensual.</t>
  </si>
  <si>
    <t>Desarrollo Comunitario</t>
  </si>
  <si>
    <t>DIR. GRAL DE INFRAEST. URB. Y ECOLO</t>
  </si>
  <si>
    <t>DESPACHO DEL DIRECTOR GRAL.</t>
  </si>
  <si>
    <t>PLANEACION Y EJECUCION DEL DESARROLLO URBANO.</t>
  </si>
  <si>
    <t>DIRIGIR, COORDINAR Y EVALUAR LAS ACTIVIDADES DE LA ADMINISTRACION PUBLICA MUNICIPAL EN MATERIA DE PLANEACION, PRESUPUESTACION Y EJECUCION DE OBRAS DE INFRAESTRUCTURA URBANA; ACCIONES DE DES. RURAL; ADMON. DEL DES. URBANO, MEJORAMIENTO Y PROTECCIÓN DEL MEDIO AMBIENTE ADEMAS, EL ANÁLISIS E INTEGRACIÓN DE RESULTADOS DE ESTAS AREAS DE LA ACTIVIDAD MPAL, EN CONGRUENCIA CON LOS OBJETIVOS Y METAS DEL PLAN MPAL DE DESARROLLO.</t>
  </si>
  <si>
    <t xml:space="preserve">ASISTIR Y PARTICIPAR EN REUNIONES DE TRABAJO CONVOCADAS POR PRESIDENCIA MUNICIPAL Y OTRAS DEPENDENCIAS DE LA ADMON. PÚBLICA MPAL. PARA ACORDAR, COORDINAR Y DAR SEGUIMIENTO A DIRECTRICES,  ACCIONES, PROGRAMAS Y ACTIVIDADES RELACIONADAS CON ESTA DIRECCION GENERAL. </t>
  </si>
  <si>
    <t>CONVOCAR, COORDINAR Y CONDUCIR REUNIONES DE TRABAJO CON LAS DIRECCIONES DE AREA ADSCRITAS A ESTA DIRECCION GENERAL PARA ACORDAR, IMPLEMENTAR, EVALUAR Y VALIDAR EL AVANCE Y CUMPLIMIENTO DE ACCIONES, PROGRAMAS, OBJETIVOS Y METAS DE LA DIRECCION GENERAL</t>
  </si>
  <si>
    <t>ATENDER EL DERECHO DE PETICIÓN DE LA CIUDADANIA, DE ENTIDADES Y ORGANIZACIONES Y DE LA COMUNIDAD EN GENERAL, EN ASUNTOS RELACIONADOS CON LAS FUNCIONES Y RESPONSABILIDADES DE LA DEPENDENCIA, MEDIANTE LA CELEBRACIÓN DE AUDIENCIAS Y REUNIONES DE TRABAJO EN OFICINAS DEL DESPACHO Y EN SITIOS EXTERNOS, PARA ACORDAR ACCIONES DE SOLUCIÓN A SUS PLANTEAMIENTOS.</t>
  </si>
  <si>
    <t>COORDINAR, ASISTIR Y PARTICIPAR EN CURSOS, TALLERES Y SEMINARIOS DE INFORMACION Y CAPACITACION CON EL PROPOSITO DE MEJORAR EL DESEMPEÑO Y DESARROLLO DE LAS FUNCIONES Y ACTIVIDADES DE LA DEPENDENCIA Y SUS DIRECCIONES DE AREA.</t>
  </si>
  <si>
    <t>Se rebazo la meta por incremento de capacitaciones</t>
  </si>
  <si>
    <t>ASISTIR Y ´PARTICIPAR EN ASAMBLEAS Y REUNIONES DE TRABAJO DE LOS ORGANISMOS DE PLANEACION MUNICIPAL, PROTECCION CIVIL  Y ENTIDADES PARAMUNICIPALES EN TEMAS DE INFRAESTRUCTURA URBANA, ORDENAMIENTO TERRITORIAL, DESARROLLO RURAL Y  ECOLOGIA.</t>
  </si>
  <si>
    <t>PROMOVER, COORDINAR Y SUPERVISAR LA ELABORACION DE PROYECTOS EJECUTIVOS EN MATERIA DE INFRAESTRUCTURA URBANA, ORDENAMIENTO TERRITORIAL, DESARROLLO RURAL Y MEDIO AMBIENTE PARA LA GESTIÓN DE INVERSIONES Y EJECUCIÓN DE OBRAS EN EL MUNICIPIO.</t>
  </si>
  <si>
    <t>COORDINAR LA REALIZACIÓN DE PROCEDIMIENTOS DE LICITACION DE OBRA PUBLICA Y/O DE ADQUISICIONES Y EMITIR LOS FALLOS CORRESPONDIENTES, DE ACUERDO A LOS PROGRAMAS DE INVERSION Y EN OBSERVANCIA A LA NORMATIVIDAD FEDERAL Y ESTATAL VIGENTE.</t>
  </si>
  <si>
    <t>ELABORAR INFORMES MENSUALES Y TRIMESTRALES DE ACTIVIDADES, AVANCES, EVALUACION Y RESULTADOS DE LAS FUNCIONES REALIZADAS COTIDIANAMENTE POR LA DEPENDENCIA EN CUMPLIMIENTO AL PROGRAMA OPERATIVO ANUAL Y EL PLAN MUNICIPAL DE DESARROLLO</t>
  </si>
  <si>
    <t>INFORMES</t>
  </si>
  <si>
    <t xml:space="preserve"> ENERO A MARZO  DE 2025</t>
  </si>
  <si>
    <t>DIRECCION DE DESARROLLO RURAL</t>
  </si>
  <si>
    <t>PLANEACION Y EJECUCION DEL DESARROLLO URBANO</t>
  </si>
  <si>
    <t>DESARROLLO RURAL</t>
  </si>
  <si>
    <t>APLICAR Y ADMINISTRAR EL PROGRAMA MPAL. DE DESARROLLO URBANO, ASI COMO ESTABLECER UN CONTROL DE LAS OBRAS Y CONSTRUCCIONES EFECTUADAS EN EL MUNICIPIO A FIN DE DAR CUMPLIMIENTO A LAS LEYES, REGLAMENTOS Y DISPOSICIONES EN MATERIA DE DESARROLLO URBANO.</t>
  </si>
  <si>
    <t>4to Trimestre</t>
  </si>
  <si>
    <t xml:space="preserve">COORDINAR REUNIONES DEL CONSEJO MUNICIPAL Y DISTRITAL DE DESARROLLO RURAL SUSTENTABLE </t>
  </si>
  <si>
    <t>Por el momento no se han realizado reuniones, ya que se espera fecha para la formación del comité.</t>
  </si>
  <si>
    <t>ATENCION DIRECTA A PRODUCTORES Y PERSONAS DEL SECTOR RURAL QUE BUSCAN LA ORIENTACION Y EL ASESORAMIENTO PARA LA GESTION A SUS DEMANDAS</t>
  </si>
  <si>
    <t xml:space="preserve">AUDIENDIA </t>
  </si>
  <si>
    <t>COORDINACION INTERMUNICIPAL PARA LLEVAR A CABO PLATICAS CON LA POBLACION OBJETIVO SOBRE TEMAS DE PREVENCION EN EL USO DE DROGAS , MEDIO AMBIENTE Y PROTECCION CIVIL.</t>
  </si>
  <si>
    <t>PLATICAS</t>
  </si>
  <si>
    <t>Por motivos de agenda de las otras instituciones, se cumplirá la meta el próximo trimestre.</t>
  </si>
  <si>
    <t>SEGUIMIENTO Y EVALUACION DE PROYECTOS PRODUCTIVOS EN LAS COMUNIDADES RURALES DEL PROGRAMA DE DESARROLLO RURAL ACTIVOS PRODUCTIVOS Y OTROS</t>
  </si>
  <si>
    <t>INSPECCION</t>
  </si>
  <si>
    <t>PROMOCION Y GESTION DE PROGRAMAS ESPECIALES EN LAS COMUNIDADES RURALES (EMPLEO TEMPORAL, ACTIVOS PRODUCTIVOS, APOYO A LA SEQUIA ETC. )</t>
  </si>
  <si>
    <t>REALIZAR GESTION PARA LLEVAR ACABO LOS TRABAJOS DE REHABILITACION Y MEJORAMIENTO DE LOS CAMINOS Y ACCESOS VECINALES DEL AREA RURAL.</t>
  </si>
  <si>
    <t>KM</t>
  </si>
  <si>
    <t>ASESORAR A LOS PRODUCTORES EN LA FORMULACION DE SOLICITUDES ANTE DEPENDENCIAS MUNICIPALES, ESTATALES Y FEDERALES PARA BUSCAR LA SOLUCION A LA PROBLEMATICA QUE SE PRESENTA EN  LAS COMUNIDADES RURALES</t>
  </si>
  <si>
    <t>ASESORIA</t>
  </si>
  <si>
    <t>Otros de Protección Ambiental</t>
  </si>
  <si>
    <t>DIRECCION DE ECOLOGIA</t>
  </si>
  <si>
    <t>REGULACION Y PRESERVACION ECOLOGICA</t>
  </si>
  <si>
    <t>FORMULAR Y CONDUCIR LA POLITICA AMBIENTAL MUNICIPAL, CONCERTAR CON LOS SECTORES SOCIAL Y PRIVADOS LA REALIZACION DE ACCIONES QUE LLEVEN MEJORAMIENTO DEL AMBIENTE MUNICIPAL MEDIANTE LA FORMULACIÓN Y APLICACIÓN DE LA POLÍTICA ECOLÓGICA, ESTA CON MIRAS A LA REGULACIÓN DE ACTIVIDADES CUYOS EFECTOS AFECTEN LOS ECOSISTEMAS O ENTORNOS DEL MUNICIPIO</t>
  </si>
  <si>
    <t>APLICACION DE LA NORMATIVIDAD</t>
  </si>
  <si>
    <t xml:space="preserve">se rebaso la meta por la mueva estrategia que se implemento en campo. </t>
  </si>
  <si>
    <t>GESTION Y EDUCACION AMBIENTAL PARA LA SUSTENTABILIDAD</t>
  </si>
  <si>
    <t>no se alcanzo la meta por el periodo vacacional de las instituciones educativas.</t>
  </si>
  <si>
    <t>PROGRAMA DE REGULACION DE LA PUBLICIDAD SONORA, FONETICA Y AUTOPARLANTE</t>
  </si>
  <si>
    <t>PARTICIPACION ACTIVA EN LA COMUNIDAD</t>
  </si>
  <si>
    <t>MEJORA CONTINUA</t>
  </si>
  <si>
    <t xml:space="preserve">se rebaso la meta por la importancia que el ayuntamiento le da al crecimiento y conocimiento laboral del trabajador. </t>
  </si>
  <si>
    <t>CAMPAÑA DE REFORESTACION</t>
  </si>
  <si>
    <t>hubo una reforestacion masiva de un programa OXIGENANDO GUAYMAS y estos ultimos 2 meses se les ha dado mantenimiento .</t>
  </si>
  <si>
    <t>CAMPAÑAS DE LIMPIEZA</t>
  </si>
  <si>
    <t xml:space="preserve">no se alcanzo la meta por periodo vacacional </t>
  </si>
  <si>
    <t>CURSO ACTUALIZACION A PRESTADORES DE SERVICIOS AMBIENTALES</t>
  </si>
  <si>
    <t>DIRECCIÓN GENERAL DE INFRAESTRUCTURA URBANA Y ECOLOGÍA</t>
  </si>
  <si>
    <t>DIRECCION DE PLANEACIÓN Y CONTROL URBANO</t>
  </si>
  <si>
    <t>PLANEACION URBANA Y ADMINISTRACION</t>
  </si>
  <si>
    <t>CONSTANCIA DE ZONIFICACION</t>
  </si>
  <si>
    <t xml:space="preserve">SE SUPERO LA META POR LAS PETICIONES REALIZADAS  POR LOS CIUDADANOS </t>
  </si>
  <si>
    <t>FACTIBILIDAD DE USO DE SUELO</t>
  </si>
  <si>
    <t>FACTIBILIDAD</t>
  </si>
  <si>
    <t>LICENCIA DE USO DE SUELO</t>
  </si>
  <si>
    <t>DICTAMEN TECNICO INFORMATIVO</t>
  </si>
  <si>
    <t>AUTORIZACION DE PROYECTO</t>
  </si>
  <si>
    <t>AUTORIZACION</t>
  </si>
  <si>
    <t>AUTORIZACION DE MODIFICACION DE PROYECTO</t>
  </si>
  <si>
    <t>SE TRABAJA PARA LOGRAR LA META EN EL PROXIMO TRIMESTRE</t>
  </si>
  <si>
    <t>AUTORIZACION DE NUMEROS OFICIALES</t>
  </si>
  <si>
    <t>AUTORIZACION DE NOMENCLATURA</t>
  </si>
  <si>
    <t xml:space="preserve">SE LOGRO LA META, POR LAS PETICIONES DE LOS CIUDADANOS </t>
  </si>
  <si>
    <t>FOLIO INFORMATIVO GENERAL (E.Q.I.)</t>
  </si>
  <si>
    <t>E.Q.I.</t>
  </si>
  <si>
    <t>AUTORIZACION DE PROYECTO EJECUTIVO DE URBANIZACION</t>
  </si>
  <si>
    <t>CONVENIO / AUTORIZACION</t>
  </si>
  <si>
    <t>CONVENIO</t>
  </si>
  <si>
    <t>ACTA DE ENTREGA / RECEPCION</t>
  </si>
  <si>
    <t>AUTORIZACION PARA INSTAURACION DE REGIMEN DE CONDOMINIO</t>
  </si>
  <si>
    <t>CONGRUENCIA DE ZONA FEDERAL MARITIMO TERRESTRE</t>
  </si>
  <si>
    <t>CONGRUENCIA</t>
  </si>
  <si>
    <t>REVOCACION DE LICENCIAS O AUTORIZACIONES</t>
  </si>
  <si>
    <t>REVOCACION</t>
  </si>
  <si>
    <t xml:space="preserve">SE CUMPLIO LA META POR LAS PETICIONES REALIZADAS  POR LOS CIUDADANOS </t>
  </si>
  <si>
    <t>PROPUESTAS TECNICAS</t>
  </si>
  <si>
    <t>PROPUESTAS</t>
  </si>
  <si>
    <t>LICENCIAS DE CONSTRUCCION, AMPLIACION, MODIFICACION PRORROGAS DE LICENCIAS</t>
  </si>
  <si>
    <t>EXPEDICION DE CERTIFICADOS RELATIVOS A LA TERMINACION DE OBRA DE UNA EDIFICACION Y SU HABITABILIDAD</t>
  </si>
  <si>
    <t>CERTIFICADO</t>
  </si>
  <si>
    <t>ALINEAMIENTOS Y NUMEROS OFICIALES</t>
  </si>
  <si>
    <t>OFICIOS</t>
  </si>
  <si>
    <t>EXPEDICION DE DICTAMENES TECNICOS PARA EL CONTROL Y USO DE LA VIA PUBLICA</t>
  </si>
  <si>
    <t>DTI</t>
  </si>
  <si>
    <t>ELABORAR LOS PERMISOS RELATIVOS A LA MODIFICACION DE SUPERFICIES DE TERRENOS Y A LA REALIZACION DE DICTAMENES RELATIVOS A LOS MISMOS</t>
  </si>
  <si>
    <t>EXPEDIR LICENCIAS DE ANUNCIOS PUBLICITARIOS</t>
  </si>
  <si>
    <t>ATENCION A DENUNCIAS PRESENTADAS EN ESTA DIRECCION</t>
  </si>
  <si>
    <t>ACTA CIRCUNSTANCIADA</t>
  </si>
  <si>
    <t>CURSOS DE CAPACITACION PARA DIRECTORES RESPONSABLES DE OBRA.</t>
  </si>
  <si>
    <t>BOLETA PAGO</t>
  </si>
  <si>
    <t>CURSOS DE CAPACITACION PARA EL PERSONAL</t>
  </si>
  <si>
    <t xml:space="preserve">NO SE ALCANZO LA META PORQUE NO HUBO CURSOS </t>
  </si>
  <si>
    <t>ALTAS Y REFRENDOS DE DIRECTORES RESPONSABLES DE OBRAS</t>
  </si>
  <si>
    <t>VERIFICACIÓN DEL CUMPLIMIENTO DE LAS DISPOSICIONES NORMATIVAS APLICABLES A ESTABLECIMIENTOS COMERCIALES</t>
  </si>
  <si>
    <t>ACTA DE VERIFICACIÓN</t>
  </si>
  <si>
    <t>VERIFICACIÓN DEL CUMPLIMIENTO DE DISPOSICIONES NORMATIVAS APLICABLES AL USO DE VÍA PÚBLICA</t>
  </si>
  <si>
    <t>VERIFICACIÓN DEL CUMPLIMIENTO DE LAS DISPOSICIONES NORMATIVAS APLICABLES A CONSTRUCCIONES Y DESARROLLOS INMOBILIARIOS</t>
  </si>
  <si>
    <t>DIR. DE OBRAS PUBLICAS</t>
  </si>
  <si>
    <t>ADMINISTRACION DE OBRAS PUBLICAS</t>
  </si>
  <si>
    <t>EJECUTAR Y SUPERVISAR LAS OBRAS PUBLICAS DIRECTAS Y CONVENIDAS EFICAZ Y EFICIENTEMENTE A FIN DE CUMPLIR CON LOS PROGRAMAS DE INVERSION PREVISTOS Y AJUSTARSE A LOS OBJETIVOS, METAS Y PREVISIONES DE RECURSOS ESTABLECIDOS EN LOS PRESUPUESTOS DE EGRESOS.</t>
  </si>
  <si>
    <t>INTEGRACION DE LOS EXPEDIENTES TECNICOS NECESARIOS PARA LA PROGRAMACION Y EJECUCION DE LAS OBRAS PUBLICAS EN EL MUNICIPIO</t>
  </si>
  <si>
    <t>EN 1ER, TRIM. SE OBTUVO INCREMENTO EN PROCEDIMIENTO DE CONTRATACION P/EJECUTAR OBRA PUBLICA DEBIDO A ESTO SE REDUJO COMPENSANDOSE EL TRIMESTRE</t>
  </si>
  <si>
    <t>REALIZAR LAS EVALUACIONES TECNICAS Y LEVANTAMIENTOS FISICOS NECESARIOS PARA LA ELABORACION DE PROYECTOS Y PRESUPUESTOS DE LAS OBRAS PUBLICAS</t>
  </si>
  <si>
    <t>EVALUACIONES</t>
  </si>
  <si>
    <t>SE INCREMENTO DEBIDO A LA DEMANDA DE LEVANTAMIENTOS FISICOS PARA PROYECTOS DE OBRAS PARA SU PROGRAMACION</t>
  </si>
  <si>
    <t>ATENDER EL DESPACHO MEDIANTE AUDIENCIAS A SOLICITANTES DE OBRAS, CONTRATISTAS, FUNCIONARIOS ESTATALES Y MUNICIPALES EN ASUNTOS RELACIONADOS CON EL AREA DE RESPONSABILIDAD</t>
  </si>
  <si>
    <t>ELABORACION DE INFORMES TRIMESTRALES FINANCIEROS DE OBRAS EJECUTADAS QUE PERMITAN MOSTRAR EL AVANCE DEL GASTO EJERCIDO Y AVANCE FISICO DE CADA UNA DE LAS OBRAS</t>
  </si>
  <si>
    <t>EJECUCION, SUPERVISION Y CONTROL DE LA OBRA PUBLICA MUNICIPAL CONTRATADA Y POR ADMINISTRACION DIRECTA</t>
  </si>
  <si>
    <t>OBRAS</t>
  </si>
  <si>
    <t>REALIZAR ACCIONES DE MANTENIMIENTO Y CONSERVACION DE VIALIDADES URBANAS Y RURALES</t>
  </si>
  <si>
    <t>REALIZAR ACCIONES DE MANTENIMIENTO Y CONSERVACION DE PARQUES, JARDINES, MONUMENTOS, ESCUELAS, EDIFICIOS PUBLICOS VIALIDADES EN COORDINACION CON SERVICIOS PUBLICOS Y RUTAS URBANAS.</t>
  </si>
  <si>
    <t xml:space="preserve">DIRECTOR DE OBRAS PUBLICAS </t>
  </si>
  <si>
    <t>4INDICADORES DE RESULTADOS 2025</t>
  </si>
  <si>
    <t>Otros Asuntos Sociales</t>
  </si>
  <si>
    <t>DIR. GENERAL DE DESARROLLO SOCIAL</t>
  </si>
  <si>
    <t>DESPACHO DIR. GRAL.</t>
  </si>
  <si>
    <t>TRANSFORMACION SOCIAL</t>
  </si>
  <si>
    <t>COORDINACION DE LA POLITICA DE DESARROLLO SOCIAL</t>
  </si>
  <si>
    <t>DESARROLLAR ACCIONES TENDIENTES A CONDUCIR, GESTIONAR, APOYAR Y PLANEAR LAS ACTIVIDADES DE LA DEPENDENCIA, DESDE UN MARCO NORMATIVO, A TRAVES DE LAS ÁREAS QUE INTEGRAN LA INSTITUCION, PARA PROMOVER MAS Y MEJORES SERVICIOS QUE INCIDAN EN UNA MEJOR CALIDAD DE VIDA DE LA POBLACIÓN CON CARENCIAS Y EN SITUACIÓN VULNERABLE.</t>
  </si>
  <si>
    <t>Brindar apoyo asistencial a personas en situación vulneable y/o con carencias sociales.</t>
  </si>
  <si>
    <t xml:space="preserve">Otorgar apoyo alimentario a personas con carencia alimentaria y acceso a una alimentación nutritiva y de calidad. </t>
  </si>
  <si>
    <t>Participar en reuniones de coordinación del programa FISM, programas estatales y federales para la gestión de apoyos de vivienda y la conformación de Comités Ciudadanos de Obras y Tramitar solicitudes para la construcción de cuartos y/o mejoramiento de vivienda.</t>
  </si>
  <si>
    <t>Apoyos complementarios a la vivienda a través de asociaciones civiles.</t>
  </si>
  <si>
    <t>Gestion</t>
  </si>
  <si>
    <t>Realizar cursos para el desarrollo de habilidades, aptitudes, competencias y capacidades para la vida y el trabajo y asesorías para el emprendimiento en los Centros Integrales de Atención Social.</t>
  </si>
  <si>
    <t>Curso/taller</t>
  </si>
  <si>
    <t>Realizar Jornadas comunitarias  y/o actividades de Mejoramiento del Entorno Social y Salud Integral para el Bienestar en el área urbana, rural y/o comunidades Yaquis.</t>
  </si>
  <si>
    <t>Jornada</t>
  </si>
  <si>
    <t xml:space="preserve">Fomentar de la convivencia comunitaria mediante las celebraciones de las festividades decembrinas, día de las madres  y día de la niñez. </t>
  </si>
  <si>
    <t>Evento</t>
  </si>
  <si>
    <t>Habilitar las instalaciones y mobiliario para ampliar la capacidad de prestación de servicios de cursos y/o talleres en los Centros Integrales de Atención Social.</t>
  </si>
  <si>
    <t>Habilitación</t>
  </si>
  <si>
    <t>Acondicionar con mobiliario y equipos informáticos  para ampliar la capacidad de prestación de servicios en la Dependencia.</t>
  </si>
  <si>
    <t>Equipamiento</t>
  </si>
  <si>
    <t>Prestación de Servicios de Salud a la Comunidad</t>
  </si>
  <si>
    <t>DIRECCION DE SALUD</t>
  </si>
  <si>
    <t>SALUD PUBLICA MUNICIPAL</t>
  </si>
  <si>
    <t>Contribuir desde el ámbito de la responsabilidad municipal, a los esfuerzos institucionales para el mejoramiento y conservación de los servicios públicos de salud, para generar opciones de bienestar y abandono de la situación de vulnerabilidad.</t>
  </si>
  <si>
    <t>Habilitar con equipo, mobiliario e insumos para consultorio de optometria en centro de salud.</t>
  </si>
  <si>
    <t>Fomentar la salud pública mediante pruebas rápidas (toma de glucosa capilar, toma de presión arterial, VIH/sifílis, Antígeno Prostático)</t>
  </si>
  <si>
    <t>Acciones</t>
  </si>
  <si>
    <t>Brindar atención médica general, nutricional y de optometría en centro de salud y/o jornadas de salud integral para el bienestar.</t>
  </si>
  <si>
    <t>Fomentar a través de pláticas la cultura de prevención y promoción a la salud integral para el bienestar fisico y mental de la población.</t>
  </si>
  <si>
    <t>Plática</t>
  </si>
  <si>
    <t xml:space="preserve">Conmemorar con actividades y/o conferencias las efemerides de Día Mundial de la Salud Bucal, Día Mundial de la Salud,  Día Mundial del Corazón, Día Internacional Contra el Cáncer de Mama. </t>
  </si>
  <si>
    <t>Promover acciones de Descacharre, en coordinación con Servicios Públicos recolectando artículos en desuso.</t>
  </si>
  <si>
    <t>Ampliar instalaciones, habilitar con equipo, mobiliario e insumos para ampliar servicios de control poblacional y  bienestar animal.</t>
  </si>
  <si>
    <t>Realizar vacunaciones antirrábicas caninas y felinas como parte del programa Prevención de Enfermedades por Zoonosis.</t>
  </si>
  <si>
    <t>Realizar desparasitaciones caninas y felinas como parte del programa Prevención de Enfermedades por Zoonosis.</t>
  </si>
  <si>
    <t>Atender las necesicdades, cuidado y bienestar animal de Refugio Canino como parte de programa mascota saludable</t>
  </si>
  <si>
    <t xml:space="preserve">Realizar esterilizaciones quirúrgicas caninas y felinas como parte del programa de control poblacional. </t>
  </si>
  <si>
    <t>Fomentar a través de pláticas la cultura de prevención y promoción a la salud en el bienestar animal.</t>
  </si>
  <si>
    <t>Otros de Seguridad Social y Asistencia Social</t>
  </si>
  <si>
    <t>ATENCION A LA MUJER</t>
  </si>
  <si>
    <t>Fomentar la protección y el desarrollo integral de la mujer para propiciar su empoderamiento y reconocer su importante participación en la vida productiva, económica, social, científica y política del municipio, como vehículos para avanzar en la igualdad de género.</t>
  </si>
  <si>
    <t>Promocionar el desarrollo personal de las mujeres mediante la impartición de platicas y talleres sobre la prevenciòn de la violencia, igualdad de derechos  y erradicación de la violencia en todas sus manifestaciones.</t>
  </si>
  <si>
    <t>Platica</t>
  </si>
  <si>
    <t>Organizar y/o Participar en  jornadas o ferias de Servicios de Prevenciòn de violencia en coordinaciòn con otras instancias Municipales y Estatales.</t>
  </si>
  <si>
    <t>Feria</t>
  </si>
  <si>
    <t>Brindar Asesoría y Canalización a los diferentes Programas Sociales emitidos por instancias en materia Econòmica dirigidos a mujeres.</t>
  </si>
  <si>
    <t>Reporte</t>
  </si>
  <si>
    <t>Ofrecer Talleres de emprendimiento económico dirigido a  mujeres para brindar las
herramientas para su desarrollo personal y/o grupal, dotándolas de habilidades y conocimientos
en distintas áreas en base a sus necesidades mas prioritarias y asì contribuir al desarrollo de una economía más inclusiva.</t>
  </si>
  <si>
    <t>Taller</t>
  </si>
  <si>
    <t>Participar en Feria del emprendimiento en coordinaciòn con dependencias municipales y/o estatales  para impulsar el desarrollo econòmico de las mujeres</t>
  </si>
  <si>
    <t>Formar  red de mujeres para capacitar y emprender en Guaymas, el Valle y Comunidades Yaquis, para el fortalecimiento de sus capacidades económicas,  al desarrollo de  sus habilidades profesionales y a luchar por la igualdad de género.</t>
  </si>
  <si>
    <t>Red</t>
  </si>
  <si>
    <t>Ofrecer asesorìa psicològica oportuna y eficiente que permita un manejo adecuado de sus emociones.</t>
  </si>
  <si>
    <t>Identificar  mujeres y niñas en riesgo de feminicidio a travès de la asesorìa jurìdica brindada</t>
  </si>
  <si>
    <t>Implementar y reportar a las dependecias encargadas, las  medidas gubernamentales y municipales de prevención, atención, sanción y eliminación de la violencia feminicida y de género contra las mujeres, como parte de la Declaratoria de Alerta de Violencia de Género contra las mujeres por violencia feminicida en Guaymas.</t>
  </si>
  <si>
    <t>Participar en Jornadas comunitarias promocionando y difundiendo la oferta institucional  ligada a los servicios psicologicos, juridicos, asistenciales y de emprendimiento.</t>
  </si>
  <si>
    <t>Promoción</t>
  </si>
  <si>
    <t>Fomentar actividades deportivas, culturales o recreativas  a favor de las mujeres</t>
  </si>
  <si>
    <t>Eventos</t>
  </si>
  <si>
    <t>Adquisicion de mobiliario para habilitar  "Casa Bugambilia"  para ofrecer  platicas, talleres y cursos, enfocados a compartir experiencias, unificar conceptos y metodologías para potenciar resultados, recursos e impacto de las acciones en contra
de la violencia de género.</t>
  </si>
  <si>
    <t>Realizar eventos con motivo del dìa Internacional de la Mujer, Dìa Internacional de la Mujer Indigena, Dìa Internacional de la Eliminaciòn de la Violencia contra Las Mujeres.</t>
  </si>
  <si>
    <t>271 Otros Asuntos Sociales</t>
  </si>
  <si>
    <t>09 DIR. GENERAL DE DESARROLLO SOCIAL</t>
  </si>
  <si>
    <t>01 DESPACHO DIR. GRAL.</t>
  </si>
  <si>
    <t>027 TRANSFORMACION SOCIAL</t>
  </si>
  <si>
    <t>04 ATENCION A JUVENTUD</t>
  </si>
  <si>
    <t xml:space="preserve">Fomentar el Desarrollo Inegral de los Jóvenes del Municipio que favorezcan su bienestar social promoviendo acciones que impulsen su vida personal, profesional y salud mental. </t>
  </si>
  <si>
    <t>Promover la cultura de concientización en la prevención de adicciones, alcoholismo, riesgos del consumo de sustancias, suicidio y otros trastornos mentales que afecten la vida de los jóvenes.</t>
  </si>
  <si>
    <t>Pláticas</t>
  </si>
  <si>
    <t xml:space="preserve">Promover la participación de los jóvenes en espacios que promuevan el talento artístico, cultural y recreativo.
</t>
  </si>
  <si>
    <t xml:space="preserve">Fomentar la participación y convivencia social de jóvenes, a través de la promoción de una vida saludable.
</t>
  </si>
  <si>
    <t>Acción</t>
  </si>
  <si>
    <t>Reconocer a las y los jóvenes que, debido a su desempeño sean ejemplo de superación y éxito mediante el "Premio Municipal de la Juventud".</t>
  </si>
  <si>
    <t xml:space="preserve">Fomentar el desarrollo integral de los jóvenes, a través de la promoción de la Salud Mental e Igualdad de género. 
</t>
  </si>
  <si>
    <t xml:space="preserve">Impulsar las oportunidades educativas de los jóvenes, mediante ferias de orientación vocacional.
</t>
  </si>
  <si>
    <t xml:space="preserve">Impulsar las oportunidades laborales de los jóvenes, mediante ferias de empleo.
</t>
  </si>
  <si>
    <t xml:space="preserve">Impulsar las oportunidades Económicas de los jóvenes, mediante ferias de emprendimiento. 
</t>
  </si>
  <si>
    <t xml:space="preserve">Ofrecer servicio de orientación y asesoría de Becas educativas de todos los niveles de Gobierno. 
</t>
  </si>
  <si>
    <t>Asuntos Económicos y Comerciales en General</t>
  </si>
  <si>
    <t>DIR. GRAL. DE DESARROLLO ECONOMICO</t>
  </si>
  <si>
    <t>PROMOCION Y DESARROLLO ECONOMICO</t>
  </si>
  <si>
    <t>CONDUCCION DEL DESARROLLO ECONOMICO</t>
  </si>
  <si>
    <t>MANTENER CONTACTO DIRECTO CON EMPRESARIOS, INVERSIONISTAS POTENCIALES E INSTANCIAS DE GOBIERNO, PARA ATRAER INVERSION ECONOMICA AL MUNICIPIO DE GUAYMAS; ASI MISMO, VERIFICAR</t>
  </si>
  <si>
    <t>REPORTE DE INVERSIONES</t>
  </si>
  <si>
    <t>LISTADO</t>
  </si>
  <si>
    <t>REUNION CON REPRESENTANTES DE LOS DISTINTOS SECTORES ECONÓMICOS, INSTITUCIONES NO GUBERNAMENTALES Y DIFERENTES NIVELES DE GOBIERNO</t>
  </si>
  <si>
    <t xml:space="preserve">REUNION </t>
  </si>
  <si>
    <t>Se llevaron a cabo más reuniones de las programadas, debido a mayor número de eventos en los que la dependencia tuvo participación.</t>
  </si>
  <si>
    <t xml:space="preserve">Otros Asuntos Económicos </t>
  </si>
  <si>
    <t>FOMENTO AL DESARROLLO, INVERSION Y</t>
  </si>
  <si>
    <t>FESTIVIDADES</t>
  </si>
  <si>
    <t>P.E.M  01</t>
  </si>
  <si>
    <t>LA PLANEACION, ORGANIZACIÓN Y REALIZACION DE ENTRETENIMIENTO PARA EL GUAYMENSE</t>
  </si>
  <si>
    <t>CARNAVAL</t>
  </si>
  <si>
    <t>APOYO PARA EVENTOS ESPECIALES CON DISTINTAS DEPENDENCIAS</t>
  </si>
  <si>
    <t>Se recibieron dos solicitudes adicionales a las programadas en distintos eventos</t>
  </si>
  <si>
    <t>APOYO EN EVENTOS DE EMPRESAS, INSTITUCIONES EDUCATIVAS Y SOCIEDAD EN GENERAL</t>
  </si>
  <si>
    <t>Mayor solicitud en prestamo de figuras, batangas, piezas de carros alegóricos, a la sociedad en general</t>
  </si>
  <si>
    <t>FESTIVAL MAR BERMEJO</t>
  </si>
  <si>
    <t>FESTIVAL DE LA CALACA</t>
  </si>
  <si>
    <t>323 Acuacultura Pesca y Caza</t>
  </si>
  <si>
    <t>10 Direccion de Desarrollo Economico</t>
  </si>
  <si>
    <t>02 Fomento al Desarrollo Economico</t>
  </si>
  <si>
    <t>32 Promocion y Desarrollo Economico</t>
  </si>
  <si>
    <t>2 Pesca, Acuacultura y Maricultura</t>
  </si>
  <si>
    <t>PROMOVER LA PRODUCTIVIDAD DEL SECTOR PESCA, ACUACULTRA Y MARICULTURA, MEDIANTE EL APOYO ASESORÍA, INVESTIGACIÓN CAPACITACIÓN Y FINANCIAMIENTO DE SUS ACTIVIDADES</t>
  </si>
  <si>
    <t>INTEGRACIÓN DE EXPEDIENTES DE SOCIEDADES COOP. DE PESCADORES</t>
  </si>
  <si>
    <t>EXPEDIENTES</t>
  </si>
  <si>
    <t>Se llevaron a cabo mayor numero de expedientes debido a temporada alta</t>
  </si>
  <si>
    <t>REALIZAR RECORRIDOS POR LOS EMBARCADEROS Y SITIOS DE PESCA PARA MONITOREO DE ACTIVIDAD PRODUCTIVA Y PLÁTICAS DE CONCIENTIZACIÓN PARA PESCADORES</t>
  </si>
  <si>
    <t>ASESORÍA PARA LOS TRÁMITES DE RENOVACIONES Y NUEVAS SOLICITUDES DE PERMISOS PARA PESCA COMERCIAL</t>
  </si>
  <si>
    <t>FIRMA DE ASISTENCIA AUDIENCIAS</t>
  </si>
  <si>
    <t xml:space="preserve">Hubo incremento debido a que se acercó mayor numero de personas a realizar sus renovaciones </t>
  </si>
  <si>
    <t>ELABORACIÓN DE INFORMES MENSUALES</t>
  </si>
  <si>
    <t>REALIZAR ACTIVIDADES PARA PROMOVER EL CUIDADO DEL MEDIO AMBIENTE DE GUAYMAS Y SAN CARLOS EN COORDINACIÓN CON INSTITUCIONES EDUCATIVAS, SECTOR EMPRESARIAL Y ENTES DE GOBIERNO</t>
  </si>
  <si>
    <t>FOMENTO A LA INVERSION</t>
  </si>
  <si>
    <t>FORMULAR Y EJECUTAR PLANES Y PROGRAMAS DE FOMENTO A LA INVERSION ECONOMICA DEL MUNICIPIO DE GUAYMAS, CON LA PARTICIPACION INTEGRAL DEL SECTOR PUBLICO, SOCIAL Y PRIVADO</t>
  </si>
  <si>
    <t>PROMOCION ECONOMICA DEL MUNICIPIO</t>
  </si>
  <si>
    <t>Se recibió invitación para evento del Consejo Consultivo del Aeropuerto Internacional de Guaymas</t>
  </si>
  <si>
    <t>PROMOCIÓN DE VACANTES</t>
  </si>
  <si>
    <t>RECAUDACION DE DATOS ESTADISTICOS</t>
  </si>
  <si>
    <t>VINCULACION CON UNIVERSIDADES</t>
  </si>
  <si>
    <t>PROMOCIÓN DE CURSOS EMPRESARIALES</t>
  </si>
  <si>
    <t>Se atendió un tema más de capacitación, relacionado a la coordinación</t>
  </si>
  <si>
    <t>FERIA DEL EMPLEO</t>
  </si>
  <si>
    <t>PROMOCION Y DESARROLLO DE LAS ACTIV</t>
  </si>
  <si>
    <t>PROMOCION AL DESARROLLO MICROEMPRES</t>
  </si>
  <si>
    <t>GENERAR, GESTIONAR Y COORDINAR UNA OFERTA DE SERVICIOS INTEGRALES QUE FOMENTEN EL ESTABLECIMIENTO, DESARROLLO Y COMPETITIVIDAD DE LA MICRO, PEQUEÑA Y MEDIANA EMPRESA</t>
  </si>
  <si>
    <t>PROMOCIÓN DE CURSO DE CAPACITACION PARA EMPRENDEDORES Y MICROEMPRESARIOS</t>
  </si>
  <si>
    <t>Pudimos tener acceso a mayor capacitación por parte de IMPI</t>
  </si>
  <si>
    <t>ASESORIAS PARA MYPIMES</t>
  </si>
  <si>
    <t>REUNION CON SECRETARIA DE ECONOMIA DEL GOBIERNO DEL ESTADO Y/O COMISION DE MEJORA REGULATORIA</t>
  </si>
  <si>
    <t>PROMOCION DE EVENTOS DEL SECTOR ECONOMICO</t>
  </si>
  <si>
    <t xml:space="preserve">PROMOCION </t>
  </si>
  <si>
    <t>MERCADITO EMPRESARIAL</t>
  </si>
  <si>
    <t>Se solicitó formar parte en otro tipo de eventos, en apoyo a los emprendedores</t>
  </si>
  <si>
    <t>GESTION DE FINANCIAMIENTOS</t>
  </si>
  <si>
    <t>Se realizaron gestiones adicionales ante FIDESON</t>
  </si>
  <si>
    <t>PROMOCION AL DESARROLLO TURISTICO</t>
  </si>
  <si>
    <t>DESARROLLAR Y EJECUTAR ESTRATEGIAS PARA INCREMENTAR LA AFLUENCIA DE VISITANTES NACIONALES Y EXTRANJEROS, PARA POSICIONAR AL MUNICIPIO DE GUAYMAS COMO UN DESTINO COMPETITIVO EN LOS</t>
  </si>
  <si>
    <t xml:space="preserve">EVENTOS DE PROMOCION TURISTICA </t>
  </si>
  <si>
    <t>Se tuvo participación en un mayor número de eventos turísticos de los programados</t>
  </si>
  <si>
    <t>CURSOS DE CAPACITACION TURISTICA</t>
  </si>
  <si>
    <t>Tuvimos la oportunidad de acceder a un curso de tema turístico más del programado</t>
  </si>
  <si>
    <t>OCUPACIÓN HOTELERA</t>
  </si>
  <si>
    <t>PROMOCIÓN DE PRODUCTOS Y/O LUGARES TURÍSTICOS</t>
  </si>
  <si>
    <t>PROMOCIÓN</t>
  </si>
  <si>
    <t>Se tuvo la oportunidad de promover más puntos turísticos de interés</t>
  </si>
  <si>
    <t>.</t>
  </si>
  <si>
    <t>Policía</t>
  </si>
  <si>
    <t>JEFATURA DE POL. PREV. Y TRANSITO M</t>
  </si>
  <si>
    <t>DESPACHO DEL DIR. GRAL.</t>
  </si>
  <si>
    <t>SEGURIDAD PUBLICA MUNICIPAL</t>
  </si>
  <si>
    <t>ADMINISTRACION DE LA POLICIA Y TRANSITO</t>
  </si>
  <si>
    <t>PEM  01</t>
  </si>
  <si>
    <t>ADMINISTRAR Y CONTROLAR LOS RECURSOS HUMANOS Y MATERIALES DE LA DEPENDENCIA,  A FIN DE MEJORAR SUS NIVELES DE EFICIENCIA</t>
  </si>
  <si>
    <t>LLEVAR EL REGISTRO DIARIO DE LAS ASISTENCIAS DEL PERSONAL DE LA DEPENDENCIA</t>
  </si>
  <si>
    <t>ELABORAR LA PRENOMINA DE ACUERDO A LAS ASISTENCIAS DEL PERSONAL</t>
  </si>
  <si>
    <t>PRE-NOMINA</t>
  </si>
  <si>
    <t>ACCIONES  PARA LA MEJORA MECANICAS (MANTENIMIENTO PREVENTIVO) DE LOS VEHICULOS PERTENECIENTE  A LA DEPENDENCIA</t>
  </si>
  <si>
    <t>INFORME DE ACTIVIDADES REALIZADAS EN MATERIA ADMINISTRATIVA</t>
  </si>
  <si>
    <t>ELABORAR INFORME MENSUAL SOBRE EL ESTADO QUE GUARDA LA ADMINISTRACION DE LOS RECURSOS MATERIALES DE LA DEPENDENCIA</t>
  </si>
  <si>
    <t>ELABORAR ESTADISTICA MENSUAL GENERAL SOBRE SEGURIDAD PUBLICA</t>
  </si>
  <si>
    <t>ELABORAR INFORME DE ALTAS, BAJAS E INCAPACIDADES DEL PERSONAL DE SEGURIDAD PUBLICA</t>
  </si>
  <si>
    <t>EXPEDICION DE CARTAS DE NO ANTECEDENTES PENALES</t>
  </si>
  <si>
    <t>CONTROL DEL INVENTARIO FISICO</t>
  </si>
  <si>
    <t>ACCIONES  PARA  LA CONSERVACION Y MANTENIMIENTO DE LAS INSTALACIONES, COMEDOR Y D.A.R.E.  DE LA DIRECCION DE SEGURIDAD PUBLICA</t>
  </si>
  <si>
    <t>DEPARTAMENTO DE TRANSITO</t>
  </si>
  <si>
    <t>TRANSITO MUNICIPAL</t>
  </si>
  <si>
    <t>TRANSITO</t>
  </si>
  <si>
    <t>VIGILAR QUE SE CUMPLA CON LAS DISPOSICIONES EN MATERIA DE TRANSITO A FIN DE MANTENER ORDENADA LA CIRCULACION VEHICULAR Y PEATONAL Y EVITAR ACCIDENTES</t>
  </si>
  <si>
    <t>EFECTUAR RECORRIDOS DE VIGILANCIA PARA ORDENAR EL TRANSITO DE VEHICULOS Y PEATONES.</t>
  </si>
  <si>
    <t>EFECTUAR SANCIONAR A LOS INFRACTORES DEL REGLAMENTO DE TRANSITO</t>
  </si>
  <si>
    <t>EFECTUAR TRABAJO DE BALIZAMIENTO</t>
  </si>
  <si>
    <t>COLOCAR Y CONSERVAR INDICADORES EN CALLES Y AVENIDAS PARA UNA MEJOR CIRCULACION</t>
  </si>
  <si>
    <t>SEMAFORIZACION, CONSERVACION Y MANTTO.</t>
  </si>
  <si>
    <t>JEFATURA DE POL. PREV. Y TRANSITO MUNICIPAL</t>
  </si>
  <si>
    <t>DEPARTAMENTO DE POLICIA</t>
  </si>
  <si>
    <t>CENTRO DE DETENCION</t>
  </si>
  <si>
    <t>BRINDAR ATENCION Y CUIDADO A LOS INFRACTORES DEL BANDO DE POLICIA Y BUEN GOBIERNO A FIN DE QUE SU ESTANCIA EN EL CENTRO PREVENTIVO DE DETENCION SE SUJETE A LAS DISPOSICIONES EN</t>
  </si>
  <si>
    <t>EFECTUAR SUPERVISION LAS INSTALACIONES DEL CENTRO PREVENTIVO DE DETENCION</t>
  </si>
  <si>
    <t>SUMINISTRAR ALIMENTOS A LOS INFRACTORES DETENIDOS Y FALTAS AL BANDO DE POLICIA Y BUEN GOBIERNO</t>
  </si>
  <si>
    <t xml:space="preserve">CONTROL DE INGRESOS Y SALIDAS DEL CENTRO DE DETENCION </t>
  </si>
  <si>
    <t>VIGILANCIA POLICIACA</t>
  </si>
  <si>
    <t>PRESTAR EL SERVICIO DE VIGILANCIA A FIN DE EJERCER LA FUNCION DE SEGURIDAD PUBLICA, PROTEGIENDO A LA POBLACION EN SUS PERSONAS Y SUS BIENES</t>
  </si>
  <si>
    <t>EFECTUAR PATRULLAJES DE DISUACION Y VIGILANCIA EN EL MUNICIPIO, COLONIAS Y POBLADOS.</t>
  </si>
  <si>
    <t>EFECTUAR DETENCION DE INFRACTORES AL BANDO DE POLICIA Y BUEN GOBIERNO, PERSONAL FUERA DE LAS LEYES Y REGLAMENTO</t>
  </si>
  <si>
    <t>APOYAR A LAS AUTORIDADES COMPETENTES, EN LA DETENCION DE PERSONAS POR LOS DELITOS DE LOS FUEROS COMUN Y FEDERAL.</t>
  </si>
  <si>
    <t>EFECTUAR REUNIONES CON LAS ORGANIZACIONES Y GRUPOS SOCIALES PARA PROMOVER SU PARTICIPACION EN EL SERVICIO DE LA SEGURIDAD PUBLICA Y PREVENIR CONDUCTAS ANTISOCIALES.</t>
  </si>
  <si>
    <t>CAPACITAR A LOS ELEMENTOS DE POLICIA PARA PROMOVER LA PROFESIONALIZACION Y MODERNIZACION DE LOS ELEMENTOS QUE RESGUARDAN LA INTEGRIDAD Y DERECHOS DE LOS CIUDADANOS.</t>
  </si>
  <si>
    <t>EFECTUAR REUNIONES VECINALES Y ESTABLECER UNA RED VECINAL A FIN DE TENER CERCANIA Y CONTACTO DIRECTO CON LAS COLONIAS Y ZONAS DEL MUNICIPIO.</t>
  </si>
  <si>
    <t>PROPORCIONAR ALIMENTACION AL PERSONAL DE POLICIAS MUNICIPALES DURANTE SUS ACTIVIDADES RUTINARIAS.</t>
  </si>
  <si>
    <t>INFORME DE CURSOS TOMADOS POR LOS POLICIAS</t>
  </si>
  <si>
    <t>OTROS</t>
  </si>
  <si>
    <t>OFICIALIA MAYOR</t>
  </si>
  <si>
    <t>DESPACHO DEL OFICIAL MAYOR</t>
  </si>
  <si>
    <t>ADMINISTRACION DE OFICIALIA MAYOR</t>
  </si>
  <si>
    <t>ADMINISTRAR EFICIENTEMENTE LOS RECURSOS HUMANOS, MATERIALES Y SERVICIOS GENERALES, ESTABLECIENDO LOS MECANISMOS IDONEOS PARA IMPLEMENTAR LAS POLITICAS Y REGLAMENTOS QUE PERMITEN LA APLICACIÓN DE LOS PARÁMETROS DE CONTROL INTERNO DE AYUNTAMIENTO, APOYÁNDOSE PARA ESTO EN LA UTILIZACION DE LA TECNOLOGÍA INFORMÁTICA</t>
  </si>
  <si>
    <t>ELABORAR INFORME DEL ESTADO QUE GUARDAN LAS COMPRAS Y CONSUMOS</t>
  </si>
  <si>
    <t>ELABORAR INFORME DE ACTIVIDADES  DE LOS RECURSOS HUMANOS</t>
  </si>
  <si>
    <t>ELABORAR SEGUIMIENTO DE OBJETIVOS Y METAS</t>
  </si>
  <si>
    <t>SUPERVISAR EL PADRON DE FUNCIONARIOS Y EMPLEADOS Y PADRON DE PROVEEDORES.</t>
  </si>
  <si>
    <t>SUPERVISION</t>
  </si>
  <si>
    <t>CONVOCAR  Y PRESIDIR LAS JUNTAS DEL COMITE DE ADQUISICIONES, ARRENDAMIENTOS Y SERVICIOS DEL AYUNTAMIENTO DE GUAYMAS</t>
  </si>
  <si>
    <t>CONVOCATORIA</t>
  </si>
  <si>
    <t>ELABORAR INFORME DE LAS ACTIVIDADES DEL DESPACHO</t>
  </si>
  <si>
    <t>DIRECCION DE INFORMATICA</t>
  </si>
  <si>
    <t>SERVICIOS INFORMATICOS</t>
  </si>
  <si>
    <t>BRINDAR SERVICIOS DE INFORMATICA A LAS DEPENDENCIAS DE LA ADMINISTRACION PUBLICA MUNICIPAL A FIN DE EFICIENTAR LA SISTEMATIZACION Y LA AUTOMATIZACION DE SUS PROGRAMAS POR MEDIO DE LOS SISTEMAS DE COMPUTO</t>
  </si>
  <si>
    <t>SOPORTE TECNICO</t>
  </si>
  <si>
    <t>INNOVACIÓN Y MEJORA CONTINUA</t>
  </si>
  <si>
    <t>RESPALDOS BASE DE DATOS Y SISTEMAS</t>
  </si>
  <si>
    <t>DIR. DE RECURSOS MATERIALES Y SERVICIOS</t>
  </si>
  <si>
    <t>ADMINISTRACION DE RECURSOS MATERIAL</t>
  </si>
  <si>
    <t>PROVEER A LAS DEPENDENCIAS MUNICIPALES DE LOS MATERIALES, SUMINISTROS Y SERVICIOS GENERALES NECESARIOS PARA EL DESARROLLO DE LOS PROGRAMAS, A FIN DE CONTRIBUIR AL CUMPLIMIENTO</t>
  </si>
  <si>
    <t>RECIBIR REQUISICIONES DE MATERIALES Y SERVICIOS, PARA AUTORIZAR SU PROVISION</t>
  </si>
  <si>
    <t>ELABORAR ORDENES DE COMPRA</t>
  </si>
  <si>
    <t>ACTUALIZAR EL PADRON DE PROVEEDORES</t>
  </si>
  <si>
    <t>ENVIAR FACTURAS DE PROVEEDORES PARA SU TRAMITE DEBIDAMENTE REQUISITADAS</t>
  </si>
  <si>
    <t xml:space="preserve">ELABORAR INFORME MENSUAL </t>
  </si>
  <si>
    <t xml:space="preserve"> ORGANIZAR Y ELABORAR LAS  JUNTAS DEL COMITÉ DE ADQUISICIONES , ARRENDAMIENTOS Y SERVICIOS DEL H.AYUNTAMIENTO DE GUAYMAS.</t>
  </si>
  <si>
    <t>RECEPCION DE FACTURAS PARA PAGO.</t>
  </si>
  <si>
    <t>DIR. DE RECURSOS HUMANOS</t>
  </si>
  <si>
    <t>ADMINISTRACION DE RECURSOS HUMANOS</t>
  </si>
  <si>
    <t>LLEVAR EL REGISTRO Y CONTROL DE LOS RECURSOS HUMANOS, ASI COMO LOS PROGRAMAS DE REMUNERACIONES AL PERSONAL DE LA ADMINISTRACION PUBLICA MUNICIPAL A EFECTO DE ASEGURAR EL CUM-</t>
  </si>
  <si>
    <t>ELABORACION DE NOMINAS PARA PAGO DE PERSONAL</t>
  </si>
  <si>
    <t>NOMINA</t>
  </si>
  <si>
    <t>ELABORACION DE PRENOMINA PARA REVISION DEL DIRECTOR DE LA DEPENDENCIA</t>
  </si>
  <si>
    <t>INFORME  DE PERSONAL A ISSSTESON</t>
  </si>
  <si>
    <t>ELABORAR PROGRAMA DE VACACIONES ADMINISTRATIVAS</t>
  </si>
  <si>
    <t>ELABORAR PROGRAMA DE VACACIONES NOMINA POLICIA</t>
  </si>
  <si>
    <t>ELABORAR PROGRAMA DE VACACIONES SEMANAL</t>
  </si>
  <si>
    <t>ACTUALIZAR PLANTILLAS DE PERSONAL</t>
  </si>
  <si>
    <t>PLANTILLA</t>
  </si>
  <si>
    <t>ELABORAR REPORTE DE ALTAS Y BAJAS DE PERSONAL</t>
  </si>
  <si>
    <t>CAPACITACION AL PERSONAL DEL AYTO.</t>
  </si>
  <si>
    <t>DEBIDO A QUE EN LOS MESES ANTERIORES NO SE PUDIERON REALIZAR CAPACITACIONES, EN ESTE TRIMESTRE SE REALIZARON.</t>
  </si>
  <si>
    <t>ACTUALIZACION DE CHECADOR</t>
  </si>
  <si>
    <t>ADMINISTRACION DE INFRAESTRUCTURA URBANA Y ECOLOGIA</t>
  </si>
  <si>
    <t>DEL 01 DE ENERO A 30 DE SEPTIEMBRE DE 2025</t>
  </si>
  <si>
    <t>135 ASUNTOS JURIDÍCOS</t>
  </si>
  <si>
    <t>04 ASUNTOS JURIDÍCOS</t>
  </si>
  <si>
    <t xml:space="preserve">                                                   </t>
  </si>
  <si>
    <t>020 GESTIÓN Y ACTUALIZACION JURÍDICA</t>
  </si>
  <si>
    <t>04 SEGUIMIENTO DE ASUNTOS JURÍDICOS</t>
  </si>
  <si>
    <t>DAR BASE LEGAL A TODOS LOS ACTOS Y ACUERDOS DEL AYUNTAMIENTO QUE GARANTICE SU SEGURIDAD JURÍDICA</t>
  </si>
  <si>
    <t>ACUMULADO</t>
  </si>
  <si>
    <t>FORMULAR INFORMES PREVIOS Y JUSTIFICADOS EN LOS JUICIOS DE AMPARO.</t>
  </si>
  <si>
    <t>CONTESTAR DEMANDAS DEL SERVICIO CIVIL Y NULIDAD, OFRECIMIENTO DE PRUEBAS Y ALEGATOS EN LOS JUICIOS PROMOVIDOS POR PARTICULARES ANTE EL TRIBUNAL DE JUSTICIA ADMINISTRTIVA.</t>
  </si>
  <si>
    <t>INFORMES Y TRAMITES ANTE LA FISCALIA ANTICORRUPCIÓN.</t>
  </si>
  <si>
    <t>ELABORACIÓN Y REVISIÓN DE ACTAS, CONTRATOS Y CONVENIOS LEGALES.</t>
  </si>
  <si>
    <t>ELABORAR Y PRESENTAR DENUNCIAS Y QUERELLAS ANTE EL MINISTERIO PÚBLICO POR DELITOS EN QUE EL AYUNTAMIENTO TENGA CARÁCTER DE PARTE OFENDIDA.</t>
  </si>
  <si>
    <t>EMITIR RECOMENDACIONES EN MATERIA DE LIQUIDACIÓN O FINIQUITO POR MOTIVO DE PENSIÓN, JUBILACIÓN, RENUNCIA O DESPIDO, ENTRE OTROS.</t>
  </si>
  <si>
    <t xml:space="preserve">EMITIR INFORMES DEL ESTADO PROCESAL DE LAS CONTROVERSIAS EN QUE EL AYUNTAMIENTO ES PARTE. REDACCIÓN DE PROPUESTAS, ACUERDOS, ANTEPROYECTOS DE DICTAMENES ADECUADOS A CADA CASO EN CONCRETO. </t>
  </si>
  <si>
    <t xml:space="preserve">ATENDER REQUERIMIENTOS, SOLICITUDES DE INFORMACIÓN, RECURSOS DE INCONFORMIDAD, APELACIÓN, ENTRE OTROS. </t>
  </si>
  <si>
    <t>COMPARECER COMO REPRESENTANTE DEL AYUNTAMIENTO O EN AUXILIO DE ALGUNA PARAMUNICIPAL A LA JUNTA DE CONCILIACIÓN Y ARBITRAJE PARA LA ENTREGA DE FINIQUITOS Y/O LIQUIDACIONES.</t>
  </si>
  <si>
    <t>OTORGAMIENTO DE ASESORÍA JURÍDICO-ADMINISTRATIVO Y COADYUVANCIA, REVISIÓN DE ANTEPROYECTOS, REGLAMENTOS, ACUERDOS, INTERPRETACIÓN DE CONTENIDO Y ALCANCE DE DOCUMENTOS LEGALES Y ASUNTOS RELATIVOS A LA VIOLACIÓN DE DERECHOS HUMANOS.</t>
  </si>
  <si>
    <t>DIRECCION DE INGRESOS</t>
  </si>
  <si>
    <t>GESTION PARA RESULTADOS</t>
  </si>
  <si>
    <t>EJECUCION DE LA POLITICA DE INGRESOS</t>
  </si>
  <si>
    <t>ELABORAR PROYECTO ANUAL DE LA LEY DE INGRESOS Y PRESUPUESTO DE INGRESOS MPAL. PARA EL EJERCICIO FISCAL 2026.</t>
  </si>
  <si>
    <t>NO APLICA</t>
  </si>
  <si>
    <t>MILLONES DE PESOS</t>
  </si>
  <si>
    <t>SE ANEXA JUSTIFICACION POR PARTIDA (ANEXO-8)</t>
  </si>
  <si>
    <t>ELABORAR ANEXOS TRIMESTRALES DE INGRESOS Y JUSTIFICACIONES A LAS VARIACIONES DE INGRESOS</t>
  </si>
  <si>
    <t>ANEXOS</t>
  </si>
  <si>
    <t xml:space="preserve">ELABORAR REGISTRO TRIMESTRAL DE CUENTAS DE ORDEN </t>
  </si>
  <si>
    <t>ANEXO</t>
  </si>
  <si>
    <t>EN ELABORACION</t>
  </si>
  <si>
    <t>ELABORACIÓN PROYECTO DE LAS BASES GENERALES PARA EL OTORGAMIENTO DE SUBSIDIOS, ESTÍMULOS FISCALES, REDUCCIONES O DESCUENTOS EN EL PAGO DE CONTRIBUCIONES.</t>
  </si>
  <si>
    <t>RECAUDAR LOS IMPUESTOS AUTORIZADOS EN EL PRESUPUESTO DE INGRESOS 2025.</t>
  </si>
  <si>
    <t>RECAUDAR LOS DERECHOS AUTORIZADOS EN EL PRESUPUESTO DE INGRESOS 2025.</t>
  </si>
  <si>
    <t>RECAUDAR LOS PRODUCTOS AUTORIZADOS EN EL PRESUPUESTO DE INGRESOS 2025.</t>
  </si>
  <si>
    <t>RECAUDAR LOS APROVECHAMIENTOS AUTORIZADOS EN EL PRESUPUESTO DE INGRESOS 2025.</t>
  </si>
  <si>
    <t>RECAUDAR LAS PARTICIPACIONES AUTORIZADOS EN EL PRESUPUESTO DE INGRESOS 2025.</t>
  </si>
  <si>
    <t>SE ELABORARON ANEXOS TRIMESTRALES DE JUSTIFICACIONES POR PARTIDA Y VARIACIONES</t>
  </si>
  <si>
    <t>NO APLICA´PARA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</si>
</sst>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_-* #,##0.00\ _€_-;\-* #,##0.00\ _€_-;_-* &quot;-&quot;??\ _€_-;_-@_-"/>
    <numFmt numFmtId="165" formatCode="########0"/>
    <numFmt numFmtId="166" formatCode="0_ ;\-0\ "/>
    <numFmt numFmtId="167" formatCode="#,##0_ ;\-#,##0\ "/>
    <numFmt numFmtId="168" formatCode="_-* #,##0.00\ _€_-;\-* #,##0.00\ _€_-;_-* &quot;-&quot;??\ _€_-;_-@"/>
    <numFmt numFmtId="169" formatCode="_-* #,##0.00_-;\-* #,##0.00_-;_-* &quot;-&quot;??_-;_-@"/>
    <numFmt numFmtId="170" formatCode="00"/>
    <numFmt numFmtId="171" formatCode="000"/>
    <numFmt numFmtId="172" formatCode="0000"/>
    <numFmt numFmtId="173" formatCode="_(* #,##0.00_);_(* \(#,##0.00\);_(* &quot;-&quot;??_);_(@_)"/>
  </numFmts>
  <fonts count="67" x14ac:knownFonts="1">
    <font>
      <sz val="10"/>
      <name val="Arial"/>
    </font>
    <font>
      <sz val="10"/>
      <name val="Arial"/>
      <family val="2"/>
    </font>
    <font>
      <sz val="8"/>
      <name val="Arial"/>
      <family val="2"/>
    </font>
    <font>
      <b/>
      <sz val="9"/>
      <name val="Calibri"/>
      <family val="2"/>
    </font>
    <font>
      <sz val="9"/>
      <name val="Calibri"/>
      <family val="2"/>
    </font>
    <font>
      <b/>
      <i/>
      <sz val="9"/>
      <name val="Calibri"/>
      <family val="2"/>
    </font>
    <font>
      <sz val="11"/>
      <name val="Calibri"/>
      <family val="2"/>
    </font>
    <font>
      <sz val="8"/>
      <name val="Arial"/>
      <family val="2"/>
    </font>
    <font>
      <sz val="11"/>
      <color theme="1"/>
      <name val="Verdana"/>
      <family val="2"/>
    </font>
    <font>
      <sz val="8"/>
      <name val="Arial"/>
    </font>
    <font>
      <sz val="12"/>
      <color theme="1"/>
      <name val="Calibri"/>
      <family val="2"/>
      <scheme val="minor"/>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52"/>
      <name val="Calibri"/>
      <family val="2"/>
    </font>
    <font>
      <b/>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b/>
      <sz val="18"/>
      <color indexed="56"/>
      <name val="Cambria"/>
      <family val="2"/>
    </font>
    <font>
      <b/>
      <sz val="15"/>
      <color indexed="56"/>
      <name val="Calibri"/>
      <family val="2"/>
    </font>
    <font>
      <b/>
      <sz val="13"/>
      <color indexed="56"/>
      <name val="Calibri"/>
      <family val="2"/>
    </font>
    <font>
      <sz val="10"/>
      <name val="Arial"/>
    </font>
    <font>
      <sz val="9"/>
      <name val="Calibri"/>
      <family val="2"/>
      <scheme val="minor"/>
    </font>
    <font>
      <b/>
      <sz val="10"/>
      <name val="Calibri"/>
      <family val="2"/>
    </font>
    <font>
      <sz val="10"/>
      <name val="Calibri"/>
      <family val="2"/>
    </font>
    <font>
      <b/>
      <i/>
      <sz val="10"/>
      <name val="Calibri"/>
      <family val="2"/>
    </font>
    <font>
      <sz val="8"/>
      <name val="Calibri"/>
      <family val="2"/>
    </font>
    <font>
      <b/>
      <sz val="10"/>
      <name val="Calibri"/>
      <family val="2"/>
      <scheme val="minor"/>
    </font>
    <font>
      <sz val="10"/>
      <name val="Calibri"/>
      <family val="2"/>
      <scheme val="minor"/>
    </font>
    <font>
      <b/>
      <i/>
      <sz val="10"/>
      <name val="Calibri"/>
      <family val="2"/>
      <scheme val="minor"/>
    </font>
    <font>
      <sz val="12"/>
      <name val="Cambria"/>
      <family val="1"/>
    </font>
    <font>
      <b/>
      <sz val="12"/>
      <name val="Cambria"/>
      <family val="1"/>
    </font>
    <font>
      <b/>
      <i/>
      <sz val="9"/>
      <name val="Arial"/>
      <family val="2"/>
    </font>
    <font>
      <b/>
      <sz val="10"/>
      <color theme="1"/>
      <name val="Arial"/>
      <family val="2"/>
    </font>
    <font>
      <b/>
      <sz val="9"/>
      <name val="Arial Narrow"/>
      <family val="2"/>
    </font>
    <font>
      <b/>
      <i/>
      <sz val="11"/>
      <name val="Calibri"/>
      <family val="2"/>
    </font>
    <font>
      <b/>
      <sz val="11"/>
      <name val="Calibri"/>
      <family val="2"/>
    </font>
    <font>
      <b/>
      <sz val="11"/>
      <color theme="1"/>
      <name val="Arial"/>
      <family val="2"/>
    </font>
    <font>
      <b/>
      <sz val="9"/>
      <color theme="1"/>
      <name val="Calibri"/>
    </font>
    <font>
      <sz val="10"/>
      <color theme="1"/>
      <name val="Calibri"/>
    </font>
    <font>
      <b/>
      <i/>
      <sz val="9"/>
      <color theme="1"/>
      <name val="Calibri"/>
    </font>
    <font>
      <sz val="9"/>
      <color theme="1"/>
      <name val="Calibri"/>
    </font>
    <font>
      <sz val="9"/>
      <color theme="1"/>
      <name val="Calibri"/>
      <family val="2"/>
    </font>
    <font>
      <b/>
      <sz val="9"/>
      <color theme="1"/>
      <name val="Calibri"/>
      <family val="2"/>
      <scheme val="minor"/>
    </font>
    <font>
      <sz val="9"/>
      <name val="Arial"/>
      <family val="2"/>
    </font>
    <font>
      <sz val="12"/>
      <name val="Calibri"/>
      <family val="2"/>
    </font>
    <font>
      <sz val="9"/>
      <name val="Segoe UI"/>
      <family val="2"/>
    </font>
    <font>
      <b/>
      <i/>
      <sz val="9"/>
      <name val="Segoe UI"/>
      <family val="2"/>
    </font>
    <font>
      <b/>
      <sz val="9"/>
      <name val="Calibri"/>
      <family val="2"/>
      <scheme val="minor"/>
    </font>
    <font>
      <b/>
      <sz val="9"/>
      <name val="Segoe UI"/>
      <family val="2"/>
    </font>
    <font>
      <b/>
      <sz val="10"/>
      <name val="Arial"/>
      <family val="2"/>
    </font>
    <font>
      <b/>
      <sz val="9"/>
      <name val="Calibri"/>
    </font>
    <font>
      <sz val="10"/>
      <name val="Calibri"/>
    </font>
    <font>
      <b/>
      <i/>
      <sz val="9"/>
      <name val="Calibri"/>
    </font>
    <font>
      <b/>
      <sz val="9"/>
      <color rgb="FF000000"/>
      <name val="Calibri"/>
    </font>
    <font>
      <sz val="9"/>
      <name val="Calibri"/>
    </font>
    <font>
      <sz val="9"/>
      <name val="Segoe UI"/>
    </font>
    <font>
      <sz val="11"/>
      <color theme="1"/>
      <name val="Calibri"/>
      <family val="2"/>
    </font>
    <font>
      <sz val="10"/>
      <color theme="1"/>
      <name val="Calibri"/>
      <family val="2"/>
    </font>
    <font>
      <sz val="12"/>
      <color rgb="FF222222"/>
      <name val="Arial"/>
      <family val="2"/>
    </font>
  </fonts>
  <fills count="4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theme="0" tint="-0.249977111117893"/>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3" tint="0.59999389629810485"/>
        <bgColor indexed="64"/>
      </patternFill>
    </fill>
    <fill>
      <patternFill patternType="solid">
        <fgColor rgb="FFC0C0C0"/>
        <bgColor rgb="FF000000"/>
      </patternFill>
    </fill>
    <fill>
      <patternFill patternType="solid">
        <fgColor rgb="FFBFBFBF"/>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2"/>
        <bgColor indexed="64"/>
      </patternFill>
    </fill>
    <fill>
      <patternFill patternType="solid">
        <fgColor rgb="FF99CCFF"/>
        <bgColor rgb="FF99CCFF"/>
      </patternFill>
    </fill>
    <fill>
      <patternFill patternType="solid">
        <fgColor rgb="FFD8D8D8"/>
        <bgColor rgb="FFD8D8D8"/>
      </patternFill>
    </fill>
    <fill>
      <patternFill patternType="solid">
        <fgColor rgb="FFC0C0C0"/>
        <bgColor rgb="FFC0C0C0"/>
      </patternFill>
    </fill>
    <fill>
      <patternFill patternType="solid">
        <fgColor rgb="FFBFBFBF"/>
        <bgColor rgb="FFBFBFBF"/>
      </patternFill>
    </fill>
    <fill>
      <patternFill patternType="solid">
        <fgColor theme="0"/>
        <bgColor indexed="64"/>
      </patternFill>
    </fill>
    <fill>
      <patternFill patternType="solid">
        <fgColor theme="4" tint="0.59999389629810485"/>
        <bgColor indexed="64"/>
      </patternFill>
    </fill>
    <fill>
      <patternFill patternType="solid">
        <fgColor rgb="FFBFBFBF"/>
        <bgColor indexed="64"/>
      </patternFill>
    </fill>
    <fill>
      <patternFill patternType="solid">
        <fgColor rgb="FFFFFFF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59"/>
      </left>
      <right style="thin">
        <color indexed="59"/>
      </right>
      <top style="thin">
        <color indexed="59"/>
      </top>
      <bottom style="thin">
        <color indexed="59"/>
      </bottom>
      <diagonal/>
    </border>
    <border>
      <left style="thin">
        <color indexed="59"/>
      </left>
      <right/>
      <top style="thin">
        <color indexed="59"/>
      </top>
      <bottom style="thin">
        <color indexed="59"/>
      </bottom>
      <diagonal/>
    </border>
    <border>
      <left/>
      <right style="thin">
        <color indexed="59"/>
      </right>
      <top style="thin">
        <color indexed="59"/>
      </top>
      <bottom style="thin">
        <color indexed="59"/>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rgb="FF333333"/>
      </left>
      <right style="thin">
        <color rgb="FF333333"/>
      </right>
      <top style="thin">
        <color rgb="FF333333"/>
      </top>
      <bottom style="thin">
        <color rgb="FF333333"/>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3300"/>
      </left>
      <right style="thin">
        <color rgb="FF003300"/>
      </right>
      <top style="thin">
        <color rgb="FF003300"/>
      </top>
      <bottom style="thin">
        <color rgb="FF003300"/>
      </bottom>
      <diagonal/>
    </border>
    <border>
      <left style="thin">
        <color rgb="FF003300"/>
      </left>
      <right/>
      <top style="thin">
        <color indexed="64"/>
      </top>
      <bottom style="thin">
        <color rgb="FF003300"/>
      </bottom>
      <diagonal/>
    </border>
    <border>
      <left/>
      <right style="thin">
        <color indexed="58"/>
      </right>
      <top style="thin">
        <color indexed="64"/>
      </top>
      <bottom style="thin">
        <color rgb="FF003300"/>
      </bottom>
      <diagonal/>
    </border>
    <border>
      <left style="thin">
        <color indexed="58"/>
      </left>
      <right style="thin">
        <color indexed="58"/>
      </right>
      <top style="thin">
        <color indexed="58"/>
      </top>
      <bottom style="thin">
        <color indexed="58"/>
      </bottom>
      <diagonal/>
    </border>
    <border>
      <left style="thin">
        <color rgb="FF003300"/>
      </left>
      <right/>
      <top style="thin">
        <color rgb="FF003300"/>
      </top>
      <bottom style="thin">
        <color rgb="FF003300"/>
      </bottom>
      <diagonal/>
    </border>
    <border>
      <left/>
      <right style="thin">
        <color indexed="58"/>
      </right>
      <top style="thin">
        <color rgb="FF003300"/>
      </top>
      <bottom style="thin">
        <color rgb="FF003300"/>
      </bottom>
      <diagonal/>
    </border>
    <border>
      <left style="thin">
        <color rgb="FF003300"/>
      </left>
      <right/>
      <top style="thin">
        <color rgb="FF003300"/>
      </top>
      <bottom style="thin">
        <color indexed="64"/>
      </bottom>
      <diagonal/>
    </border>
    <border>
      <left/>
      <right style="thin">
        <color indexed="58"/>
      </right>
      <top style="thin">
        <color rgb="FF003300"/>
      </top>
      <bottom style="thin">
        <color indexed="64"/>
      </bottom>
      <diagonal/>
    </border>
    <border>
      <left/>
      <right style="thin">
        <color rgb="FF003300"/>
      </right>
      <top style="thin">
        <color indexed="64"/>
      </top>
      <bottom style="thin">
        <color rgb="FF003300"/>
      </bottom>
      <diagonal/>
    </border>
    <border>
      <left/>
      <right style="thin">
        <color rgb="FF003300"/>
      </right>
      <top style="thin">
        <color rgb="FF003300"/>
      </top>
      <bottom style="thin">
        <color rgb="FF003300"/>
      </bottom>
      <diagonal/>
    </border>
    <border>
      <left style="thin">
        <color rgb="FF003300"/>
      </left>
      <right/>
      <top style="thin">
        <color rgb="FF003300"/>
      </top>
      <bottom style="thin">
        <color indexed="58"/>
      </bottom>
      <diagonal/>
    </border>
    <border>
      <left/>
      <right style="thin">
        <color rgb="FF003300"/>
      </right>
      <top style="thin">
        <color rgb="FF003300"/>
      </top>
      <bottom style="thin">
        <color indexed="58"/>
      </bottom>
      <diagonal/>
    </border>
    <border>
      <left/>
      <right style="thin">
        <color rgb="FF003300"/>
      </right>
      <top style="thin">
        <color rgb="FF003300"/>
      </top>
      <bottom style="thin">
        <color indexed="64"/>
      </bottom>
      <diagonal/>
    </border>
    <border>
      <left style="thin">
        <color rgb="FF003300"/>
      </left>
      <right style="thin">
        <color rgb="FF003300"/>
      </right>
      <top style="thin">
        <color rgb="FF003300"/>
      </top>
      <bottom/>
      <diagonal/>
    </border>
    <border>
      <left style="thin">
        <color indexed="58"/>
      </left>
      <right style="thin">
        <color indexed="58"/>
      </right>
      <top style="thin">
        <color indexed="58"/>
      </top>
      <bottom/>
      <diagonal/>
    </border>
    <border>
      <left/>
      <right style="thin">
        <color indexed="64"/>
      </right>
      <top style="thin">
        <color rgb="FF003300"/>
      </top>
      <bottom style="thin">
        <color indexed="64"/>
      </bottom>
      <diagonal/>
    </border>
  </borders>
  <cellStyleXfs count="61">
    <xf numFmtId="0" fontId="0" fillId="0" borderId="0"/>
    <xf numFmtId="43" fontId="1" fillId="0" borderId="0" applyFont="0" applyFill="0" applyBorder="0" applyAlignment="0" applyProtection="0"/>
    <xf numFmtId="43" fontId="1" fillId="0" borderId="0" applyFont="0" applyFill="0" applyBorder="0" applyAlignment="0" applyProtection="0"/>
    <xf numFmtId="0" fontId="8" fillId="0" borderId="0"/>
    <xf numFmtId="0" fontId="7" fillId="0" borderId="0"/>
    <xf numFmtId="0" fontId="2"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9" fillId="0" borderId="0"/>
    <xf numFmtId="0" fontId="10" fillId="0" borderId="0"/>
    <xf numFmtId="43" fontId="10" fillId="0" borderId="0" applyFont="0" applyFill="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7" borderId="0" applyNumberFormat="0" applyBorder="0" applyAlignment="0" applyProtection="0"/>
    <xf numFmtId="0" fontId="16" fillId="19" borderId="8" applyNumberFormat="0" applyAlignment="0" applyProtection="0"/>
    <xf numFmtId="0" fontId="14" fillId="20" borderId="9" applyNumberFormat="0" applyAlignment="0" applyProtection="0"/>
    <xf numFmtId="0" fontId="15" fillId="0" borderId="10" applyNumberFormat="0" applyFill="0" applyAlignment="0" applyProtection="0"/>
    <xf numFmtId="0" fontId="17" fillId="0" borderId="0" applyNumberFormat="0" applyFill="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4" borderId="0" applyNumberFormat="0" applyBorder="0" applyAlignment="0" applyProtection="0"/>
    <xf numFmtId="0" fontId="18" fillId="10" borderId="8" applyNumberFormat="0" applyAlignment="0" applyProtection="0"/>
    <xf numFmtId="0" fontId="19" fillId="6" borderId="0" applyNumberFormat="0" applyBorder="0" applyAlignment="0" applyProtection="0"/>
    <xf numFmtId="0" fontId="20" fillId="25" borderId="0" applyNumberFormat="0" applyBorder="0" applyAlignment="0" applyProtection="0"/>
    <xf numFmtId="0" fontId="1" fillId="26" borderId="11" applyNumberFormat="0" applyAlignment="0" applyProtection="0"/>
    <xf numFmtId="0" fontId="21" fillId="19" borderId="6"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5" fillId="0" borderId="0" applyNumberFormat="0" applyFill="0" applyBorder="0" applyAlignment="0" applyProtection="0"/>
    <xf numFmtId="0" fontId="26" fillId="0" borderId="12" applyNumberFormat="0" applyFill="0" applyAlignment="0" applyProtection="0"/>
    <xf numFmtId="0" fontId="27" fillId="0" borderId="13" applyNumberFormat="0" applyFill="0" applyAlignment="0" applyProtection="0"/>
    <xf numFmtId="0" fontId="17" fillId="0" borderId="14" applyNumberFormat="0" applyFill="0" applyAlignment="0" applyProtection="0"/>
    <xf numFmtId="0" fontId="24" fillId="0" borderId="15" applyNumberFormat="0" applyFill="0" applyAlignment="0" applyProtection="0"/>
    <xf numFmtId="0" fontId="16" fillId="19" borderId="16" applyNumberFormat="0" applyAlignment="0" applyProtection="0"/>
    <xf numFmtId="0" fontId="18" fillId="10" borderId="16" applyNumberFormat="0" applyAlignment="0" applyProtection="0"/>
    <xf numFmtId="0" fontId="1" fillId="26" borderId="17" applyNumberFormat="0" applyAlignment="0" applyProtection="0"/>
    <xf numFmtId="9" fontId="28" fillId="0" borderId="0" applyFont="0" applyFill="0" applyBorder="0" applyAlignment="0" applyProtection="0"/>
    <xf numFmtId="0" fontId="28" fillId="0" borderId="0">
      <protection locked="0"/>
    </xf>
    <xf numFmtId="43" fontId="28" fillId="0" borderId="0">
      <alignment vertical="top"/>
      <protection locked="0"/>
    </xf>
    <xf numFmtId="0" fontId="28" fillId="0" borderId="0">
      <alignment vertical="center"/>
    </xf>
  </cellStyleXfs>
  <cellXfs count="926">
    <xf numFmtId="0" fontId="0" fillId="0" borderId="0" xfId="0"/>
    <xf numFmtId="0" fontId="4" fillId="0" borderId="0" xfId="0" applyNumberFormat="1" applyFont="1" applyFill="1" applyBorder="1" applyAlignment="1" applyProtection="1">
      <alignment vertical="center"/>
    </xf>
    <xf numFmtId="0" fontId="4" fillId="2" borderId="1" xfId="0" applyNumberFormat="1" applyFont="1" applyFill="1" applyBorder="1" applyAlignment="1" applyProtection="1">
      <alignment horizontal="center" vertical="center"/>
    </xf>
    <xf numFmtId="165" fontId="4" fillId="0" borderId="1" xfId="0" applyNumberFormat="1" applyFont="1" applyFill="1" applyBorder="1" applyAlignment="1" applyProtection="1">
      <alignment horizontal="center" vertical="center"/>
    </xf>
    <xf numFmtId="0" fontId="4" fillId="0" borderId="0" xfId="0" applyNumberFormat="1" applyFont="1" applyFill="1" applyBorder="1" applyAlignment="1" applyProtection="1"/>
    <xf numFmtId="165" fontId="4" fillId="3" borderId="1" xfId="0" applyNumberFormat="1" applyFont="1" applyFill="1" applyBorder="1" applyAlignment="1" applyProtection="1">
      <alignment horizontal="center" vertical="center"/>
    </xf>
    <xf numFmtId="43" fontId="4" fillId="0" borderId="0" xfId="0" applyNumberFormat="1" applyFont="1" applyFill="1" applyBorder="1" applyAlignment="1" applyProtection="1"/>
    <xf numFmtId="0" fontId="3" fillId="0" borderId="0" xfId="0" applyNumberFormat="1" applyFont="1" applyFill="1" applyBorder="1" applyAlignment="1" applyProtection="1"/>
    <xf numFmtId="165" fontId="4" fillId="4" borderId="1" xfId="0" applyNumberFormat="1" applyFont="1" applyFill="1" applyBorder="1" applyAlignment="1" applyProtection="1">
      <alignment horizontal="center" vertical="center"/>
    </xf>
    <xf numFmtId="0" fontId="4" fillId="3" borderId="1" xfId="0" applyNumberFormat="1" applyFont="1" applyFill="1" applyBorder="1" applyAlignment="1" applyProtection="1">
      <alignment horizontal="center" vertical="center"/>
    </xf>
    <xf numFmtId="164" fontId="4" fillId="3" borderId="1" xfId="0" applyNumberFormat="1" applyFont="1" applyFill="1" applyBorder="1" applyAlignment="1" applyProtection="1">
      <alignment horizontal="center" vertical="center"/>
    </xf>
    <xf numFmtId="166" fontId="4" fillId="3" borderId="1"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3" fillId="0" borderId="0" xfId="0" applyNumberFormat="1" applyFont="1" applyFill="1" applyBorder="1" applyAlignment="1" applyProtection="1">
      <alignment horizontal="left" vertical="center"/>
    </xf>
    <xf numFmtId="165" fontId="4" fillId="3" borderId="7" xfId="0" applyNumberFormat="1" applyFont="1" applyFill="1" applyBorder="1" applyAlignment="1" applyProtection="1">
      <alignment horizontal="center" vertical="center"/>
    </xf>
    <xf numFmtId="0" fontId="5" fillId="2" borderId="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left" vertical="center"/>
    </xf>
    <xf numFmtId="0" fontId="4" fillId="0" borderId="0" xfId="0" applyFont="1" applyAlignment="1" applyProtection="1">
      <alignment horizontal="left" vertical="center"/>
    </xf>
    <xf numFmtId="0" fontId="5" fillId="2" borderId="1"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wrapText="1"/>
    </xf>
    <xf numFmtId="0" fontId="5" fillId="2" borderId="2"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xf>
    <xf numFmtId="0" fontId="4" fillId="3" borderId="7" xfId="0" applyNumberFormat="1" applyFont="1" applyFill="1" applyBorder="1" applyAlignment="1" applyProtection="1">
      <alignment horizontal="center" vertical="center"/>
    </xf>
    <xf numFmtId="43" fontId="4" fillId="0" borderId="7" xfId="1" applyFont="1" applyFill="1" applyBorder="1" applyAlignment="1" applyProtection="1">
      <alignment horizontal="center" vertical="center"/>
    </xf>
    <xf numFmtId="165" fontId="4" fillId="4" borderId="7" xfId="0" applyNumberFormat="1" applyFont="1" applyFill="1" applyBorder="1" applyAlignment="1" applyProtection="1">
      <alignment horizontal="center" vertical="center"/>
    </xf>
    <xf numFmtId="165" fontId="4" fillId="0" borderId="7" xfId="0" applyNumberFormat="1" applyFont="1" applyFill="1" applyBorder="1" applyAlignment="1" applyProtection="1">
      <alignment horizontal="center" vertical="center"/>
      <protection locked="0"/>
    </xf>
    <xf numFmtId="165" fontId="4" fillId="0" borderId="7" xfId="0" applyNumberFormat="1" applyFont="1" applyFill="1" applyBorder="1" applyAlignment="1" applyProtection="1">
      <alignment horizontal="center" vertical="center"/>
    </xf>
    <xf numFmtId="165" fontId="4" fillId="0" borderId="7" xfId="0" applyNumberFormat="1" applyFont="1" applyFill="1" applyBorder="1" applyAlignment="1" applyProtection="1">
      <alignment horizontal="left" vertical="center" wrapText="1"/>
      <protection locked="0"/>
    </xf>
    <xf numFmtId="0" fontId="29" fillId="0" borderId="7" xfId="0" applyFont="1" applyBorder="1" applyAlignment="1">
      <alignment horizontal="left" vertical="center" wrapText="1"/>
    </xf>
    <xf numFmtId="165" fontId="4" fillId="4" borderId="7" xfId="0" applyNumberFormat="1" applyFont="1" applyFill="1" applyBorder="1" applyAlignment="1" applyProtection="1">
      <alignment horizontal="center" vertical="center"/>
      <protection locked="0"/>
    </xf>
    <xf numFmtId="0" fontId="31" fillId="0" borderId="0" xfId="0" applyFont="1" applyProtection="1"/>
    <xf numFmtId="0" fontId="32" fillId="0" borderId="0" xfId="0" applyNumberFormat="1" applyFont="1" applyFill="1" applyBorder="1" applyAlignment="1" applyProtection="1">
      <alignment horizontal="center" vertical="center"/>
    </xf>
    <xf numFmtId="0" fontId="30" fillId="0" borderId="0" xfId="0" applyNumberFormat="1" applyFont="1" applyFill="1" applyBorder="1" applyAlignment="1" applyProtection="1"/>
    <xf numFmtId="0" fontId="31" fillId="0" borderId="0" xfId="0" applyNumberFormat="1" applyFont="1" applyFill="1" applyBorder="1" applyAlignment="1" applyProtection="1"/>
    <xf numFmtId="0" fontId="32" fillId="0" borderId="0" xfId="0" applyNumberFormat="1" applyFont="1" applyFill="1" applyBorder="1" applyAlignment="1" applyProtection="1">
      <alignment horizontal="left" vertical="center"/>
    </xf>
    <xf numFmtId="0" fontId="31" fillId="0" borderId="0" xfId="0" applyNumberFormat="1" applyFont="1" applyFill="1" applyBorder="1" applyAlignment="1" applyProtection="1">
      <alignment vertical="center"/>
    </xf>
    <xf numFmtId="0" fontId="31" fillId="0" borderId="0" xfId="0" applyFont="1" applyAlignment="1" applyProtection="1">
      <alignment horizontal="left" vertical="center"/>
    </xf>
    <xf numFmtId="0" fontId="31" fillId="0" borderId="0" xfId="0" applyFont="1" applyAlignment="1" applyProtection="1">
      <alignment horizontal="center"/>
    </xf>
    <xf numFmtId="0" fontId="32" fillId="2" borderId="1" xfId="0" applyNumberFormat="1" applyFont="1" applyFill="1" applyBorder="1" applyAlignment="1" applyProtection="1">
      <alignment horizontal="center" vertical="center"/>
    </xf>
    <xf numFmtId="0" fontId="32" fillId="2" borderId="2" xfId="0" applyNumberFormat="1" applyFont="1" applyFill="1" applyBorder="1" applyAlignment="1" applyProtection="1">
      <alignment horizontal="center" vertical="center" wrapText="1"/>
    </xf>
    <xf numFmtId="0" fontId="31" fillId="2" borderId="1" xfId="0" applyNumberFormat="1" applyFont="1" applyFill="1" applyBorder="1" applyAlignment="1" applyProtection="1">
      <alignment horizontal="center" vertical="center"/>
    </xf>
    <xf numFmtId="165" fontId="31" fillId="3" borderId="1" xfId="0" applyNumberFormat="1" applyFont="1" applyFill="1" applyBorder="1" applyAlignment="1" applyProtection="1">
      <alignment horizontal="center" vertical="center"/>
    </xf>
    <xf numFmtId="0" fontId="31" fillId="3" borderId="1" xfId="0" applyNumberFormat="1" applyFont="1" applyFill="1" applyBorder="1" applyAlignment="1" applyProtection="1">
      <alignment horizontal="center" vertical="center"/>
    </xf>
    <xf numFmtId="9" fontId="31" fillId="3" borderId="1" xfId="0" applyNumberFormat="1" applyFont="1" applyFill="1" applyBorder="1" applyAlignment="1" applyProtection="1">
      <alignment horizontal="center" vertical="center"/>
    </xf>
    <xf numFmtId="165" fontId="31" fillId="4" borderId="1" xfId="0" applyNumberFormat="1" applyFont="1" applyFill="1" applyBorder="1" applyAlignment="1" applyProtection="1">
      <alignment horizontal="center" vertical="center"/>
    </xf>
    <xf numFmtId="165" fontId="31" fillId="0" borderId="1" xfId="0" applyNumberFormat="1" applyFont="1" applyFill="1" applyBorder="1" applyAlignment="1" applyProtection="1">
      <alignment horizontal="center" vertical="center"/>
      <protection locked="0"/>
    </xf>
    <xf numFmtId="165" fontId="33" fillId="0" borderId="1" xfId="0" applyNumberFormat="1" applyFont="1" applyFill="1" applyBorder="1" applyAlignment="1" applyProtection="1">
      <alignment horizontal="center" vertical="center"/>
    </xf>
    <xf numFmtId="165" fontId="31" fillId="0" borderId="1" xfId="0" applyNumberFormat="1" applyFont="1" applyFill="1" applyBorder="1" applyAlignment="1" applyProtection="1">
      <alignment horizontal="center" vertical="center"/>
    </xf>
    <xf numFmtId="165" fontId="31" fillId="4" borderId="7" xfId="0" applyNumberFormat="1" applyFont="1" applyFill="1" applyBorder="1" applyAlignment="1" applyProtection="1">
      <alignment horizontal="center" vertical="center"/>
    </xf>
    <xf numFmtId="165" fontId="31" fillId="0" borderId="7" xfId="0" applyNumberFormat="1" applyFont="1" applyFill="1" applyBorder="1" applyAlignment="1" applyProtection="1">
      <alignment horizontal="left" vertical="center" wrapText="1"/>
      <protection locked="0"/>
    </xf>
    <xf numFmtId="9" fontId="4" fillId="3" borderId="1" xfId="0" applyNumberFormat="1" applyFont="1" applyFill="1" applyBorder="1" applyAlignment="1" applyProtection="1">
      <alignment horizontal="center" vertical="center"/>
    </xf>
    <xf numFmtId="4" fontId="4" fillId="3" borderId="1" xfId="0" applyNumberFormat="1" applyFont="1" applyFill="1" applyBorder="1" applyAlignment="1" applyProtection="1">
      <alignment horizontal="center" vertical="center"/>
    </xf>
    <xf numFmtId="9" fontId="31" fillId="3" borderId="1" xfId="57" applyFont="1" applyFill="1" applyBorder="1" applyAlignment="1" applyProtection="1">
      <alignment horizontal="center" vertical="center"/>
    </xf>
    <xf numFmtId="165" fontId="31" fillId="0" borderId="1" xfId="6" applyNumberFormat="1" applyFont="1" applyFill="1" applyBorder="1" applyAlignment="1" applyProtection="1">
      <alignment horizontal="center" vertical="center"/>
    </xf>
    <xf numFmtId="165" fontId="31" fillId="0" borderId="7" xfId="0" applyNumberFormat="1" applyFont="1" applyFill="1" applyBorder="1" applyAlignment="1" applyProtection="1">
      <alignment horizontal="center" vertical="center"/>
      <protection locked="0"/>
    </xf>
    <xf numFmtId="164" fontId="31" fillId="3" borderId="1" xfId="0" applyNumberFormat="1" applyFont="1" applyFill="1" applyBorder="1" applyAlignment="1" applyProtection="1">
      <alignment horizontal="center" vertical="center"/>
    </xf>
    <xf numFmtId="4" fontId="31" fillId="3" borderId="1" xfId="0" applyNumberFormat="1" applyFont="1" applyFill="1" applyBorder="1" applyAlignment="1" applyProtection="1">
      <alignment horizontal="center" vertical="center"/>
    </xf>
    <xf numFmtId="43" fontId="31" fillId="0" borderId="0" xfId="0" applyNumberFormat="1" applyFont="1" applyFill="1" applyBorder="1" applyAlignment="1" applyProtection="1"/>
    <xf numFmtId="0" fontId="5" fillId="0" borderId="0" xfId="0" applyNumberFormat="1" applyFont="1" applyFill="1" applyBorder="1" applyAlignment="1" applyProtection="1"/>
    <xf numFmtId="0" fontId="3" fillId="2" borderId="1" xfId="0" applyNumberFormat="1" applyFont="1" applyFill="1" applyBorder="1" applyAlignment="1" applyProtection="1">
      <alignment horizontal="center" vertical="center"/>
    </xf>
    <xf numFmtId="0" fontId="4" fillId="28" borderId="1" xfId="0" applyFont="1" applyFill="1" applyBorder="1" applyAlignment="1">
      <alignment horizontal="center" vertical="center"/>
    </xf>
    <xf numFmtId="9" fontId="4" fillId="28" borderId="1" xfId="0" applyNumberFormat="1" applyFont="1" applyFill="1" applyBorder="1" applyAlignment="1">
      <alignment horizontal="center" vertical="center"/>
    </xf>
    <xf numFmtId="165" fontId="4" fillId="0" borderId="1" xfId="0" applyNumberFormat="1" applyFont="1" applyFill="1" applyBorder="1" applyAlignment="1" applyProtection="1">
      <alignment horizontal="center" vertical="center"/>
      <protection locked="0"/>
    </xf>
    <xf numFmtId="165" fontId="4" fillId="0" borderId="1" xfId="6" applyNumberFormat="1" applyFont="1" applyFill="1" applyBorder="1" applyAlignment="1" applyProtection="1">
      <alignment horizontal="center" vertical="center"/>
    </xf>
    <xf numFmtId="0" fontId="4" fillId="28" borderId="3" xfId="0" applyFont="1" applyFill="1" applyBorder="1" applyAlignment="1">
      <alignment vertical="center"/>
    </xf>
    <xf numFmtId="0" fontId="4" fillId="28" borderId="4" xfId="0" applyFont="1" applyFill="1" applyBorder="1" applyAlignment="1">
      <alignment vertical="center"/>
    </xf>
    <xf numFmtId="0" fontId="4" fillId="28" borderId="1" xfId="0" applyFont="1" applyFill="1" applyBorder="1" applyAlignment="1">
      <alignment horizontal="center" vertical="center" wrapText="1"/>
    </xf>
    <xf numFmtId="9" fontId="4" fillId="28" borderId="1" xfId="0" applyNumberFormat="1" applyFont="1" applyFill="1" applyBorder="1" applyAlignment="1">
      <alignment horizontal="center" vertical="center" wrapText="1"/>
    </xf>
    <xf numFmtId="0" fontId="30" fillId="0" borderId="0" xfId="0" applyNumberFormat="1" applyFont="1" applyFill="1" applyBorder="1" applyAlignment="1" applyProtection="1">
      <alignment horizontal="center" vertical="center"/>
    </xf>
    <xf numFmtId="0" fontId="30" fillId="0" borderId="0" xfId="0" applyNumberFormat="1" applyFont="1" applyFill="1" applyBorder="1" applyAlignment="1" applyProtection="1">
      <alignment horizontal="left" vertical="center"/>
    </xf>
    <xf numFmtId="0" fontId="30" fillId="2" borderId="2" xfId="0" applyNumberFormat="1" applyFont="1" applyFill="1" applyBorder="1" applyAlignment="1" applyProtection="1">
      <alignment horizontal="center" vertical="center" wrapText="1"/>
    </xf>
    <xf numFmtId="167" fontId="31" fillId="0" borderId="1" xfId="0" applyNumberFormat="1" applyFont="1" applyFill="1" applyBorder="1" applyAlignment="1" applyProtection="1">
      <alignment horizontal="center" vertical="center"/>
    </xf>
    <xf numFmtId="165" fontId="31" fillId="0" borderId="7" xfId="0" applyNumberFormat="1" applyFont="1" applyFill="1" applyBorder="1" applyAlignment="1" applyProtection="1">
      <alignment horizontal="center" vertical="center"/>
    </xf>
    <xf numFmtId="0" fontId="31" fillId="0" borderId="0" xfId="0" applyFont="1" applyBorder="1" applyProtection="1"/>
    <xf numFmtId="0" fontId="35" fillId="0" borderId="0" xfId="0" applyNumberFormat="1" applyFont="1" applyFill="1" applyBorder="1" applyAlignment="1" applyProtection="1">
      <alignment vertical="center"/>
    </xf>
    <xf numFmtId="0" fontId="35" fillId="0" borderId="0" xfId="0" applyFont="1" applyProtection="1"/>
    <xf numFmtId="0" fontId="34" fillId="0" borderId="0" xfId="0" applyNumberFormat="1" applyFont="1" applyFill="1" applyBorder="1" applyAlignment="1" applyProtection="1"/>
    <xf numFmtId="0" fontId="35" fillId="0" borderId="0" xfId="0" applyNumberFormat="1" applyFont="1" applyFill="1" applyBorder="1" applyAlignment="1" applyProtection="1"/>
    <xf numFmtId="0" fontId="34" fillId="0" borderId="0" xfId="0" applyNumberFormat="1" applyFont="1" applyFill="1" applyBorder="1" applyAlignment="1" applyProtection="1">
      <alignment horizontal="left" vertical="center"/>
    </xf>
    <xf numFmtId="0" fontId="36" fillId="0" borderId="0" xfId="0" applyNumberFormat="1" applyFont="1" applyFill="1" applyBorder="1" applyAlignment="1" applyProtection="1">
      <alignment horizontal="left" vertical="center"/>
    </xf>
    <xf numFmtId="0" fontId="35" fillId="0" borderId="0" xfId="0" applyFont="1" applyAlignment="1" applyProtection="1">
      <alignment horizontal="left" vertical="center"/>
    </xf>
    <xf numFmtId="0" fontId="35" fillId="0" borderId="0" xfId="0" applyFont="1" applyAlignment="1" applyProtection="1">
      <alignment horizontal="center"/>
    </xf>
    <xf numFmtId="0" fontId="34" fillId="2" borderId="1" xfId="0" applyNumberFormat="1" applyFont="1" applyFill="1" applyBorder="1" applyAlignment="1" applyProtection="1">
      <alignment horizontal="center" vertical="center"/>
    </xf>
    <xf numFmtId="0" fontId="34" fillId="2" borderId="2" xfId="0" applyNumberFormat="1" applyFont="1" applyFill="1" applyBorder="1" applyAlignment="1" applyProtection="1">
      <alignment horizontal="center" vertical="center" wrapText="1"/>
    </xf>
    <xf numFmtId="0" fontId="35" fillId="2" borderId="1" xfId="0" applyNumberFormat="1" applyFont="1" applyFill="1" applyBorder="1" applyAlignment="1" applyProtection="1">
      <alignment horizontal="center" vertical="center"/>
    </xf>
    <xf numFmtId="0" fontId="36" fillId="2" borderId="2" xfId="0" applyNumberFormat="1" applyFont="1" applyFill="1" applyBorder="1" applyAlignment="1" applyProtection="1">
      <alignment horizontal="center" vertical="center" wrapText="1"/>
    </xf>
    <xf numFmtId="165" fontId="35" fillId="3" borderId="19" xfId="0" applyNumberFormat="1" applyFont="1" applyFill="1" applyBorder="1" applyAlignment="1" applyProtection="1">
      <alignment horizontal="center" vertical="center"/>
    </xf>
    <xf numFmtId="0" fontId="35" fillId="3" borderId="19" xfId="0" applyNumberFormat="1" applyFont="1" applyFill="1" applyBorder="1" applyAlignment="1" applyProtection="1">
      <alignment horizontal="center" vertical="center"/>
    </xf>
    <xf numFmtId="9" fontId="35" fillId="3" borderId="19" xfId="57" applyFont="1" applyFill="1" applyBorder="1" applyAlignment="1" applyProtection="1">
      <alignment horizontal="center" vertical="center"/>
    </xf>
    <xf numFmtId="165" fontId="35" fillId="0" borderId="19" xfId="0" applyNumberFormat="1" applyFont="1" applyFill="1" applyBorder="1" applyAlignment="1" applyProtection="1">
      <alignment horizontal="center" vertical="center"/>
    </xf>
    <xf numFmtId="165" fontId="35" fillId="4" borderId="19" xfId="0" applyNumberFormat="1" applyFont="1" applyFill="1" applyBorder="1" applyAlignment="1" applyProtection="1">
      <alignment horizontal="center" vertical="center"/>
      <protection locked="0"/>
    </xf>
    <xf numFmtId="165" fontId="35" fillId="0" borderId="19" xfId="0" applyNumberFormat="1" applyFont="1" applyFill="1" applyBorder="1" applyAlignment="1" applyProtection="1">
      <alignment horizontal="center" vertical="center"/>
      <protection locked="0"/>
    </xf>
    <xf numFmtId="165" fontId="35" fillId="4" borderId="19" xfId="0" applyNumberFormat="1" applyFont="1" applyFill="1" applyBorder="1" applyAlignment="1" applyProtection="1">
      <alignment horizontal="center" vertical="center"/>
    </xf>
    <xf numFmtId="165" fontId="35" fillId="0" borderId="19" xfId="6" applyNumberFormat="1" applyFont="1" applyFill="1" applyBorder="1" applyAlignment="1" applyProtection="1">
      <alignment horizontal="center" vertical="center"/>
    </xf>
    <xf numFmtId="165" fontId="35" fillId="4" borderId="7" xfId="0" applyNumberFormat="1" applyFont="1" applyFill="1" applyBorder="1" applyAlignment="1" applyProtection="1">
      <alignment horizontal="center" vertical="center"/>
    </xf>
    <xf numFmtId="165" fontId="35" fillId="0" borderId="19" xfId="0" applyNumberFormat="1" applyFont="1" applyFill="1" applyBorder="1" applyAlignment="1" applyProtection="1">
      <alignment horizontal="left" vertical="center" wrapText="1"/>
      <protection locked="0"/>
    </xf>
    <xf numFmtId="165" fontId="35" fillId="0" borderId="19" xfId="6" applyNumberFormat="1" applyFont="1" applyFill="1" applyBorder="1" applyAlignment="1" applyProtection="1">
      <alignment horizontal="center" vertical="center"/>
      <protection locked="0"/>
    </xf>
    <xf numFmtId="0" fontId="35" fillId="3" borderId="1" xfId="0" applyNumberFormat="1" applyFont="1" applyFill="1" applyBorder="1" applyAlignment="1" applyProtection="1">
      <alignment horizontal="center" vertical="center"/>
    </xf>
    <xf numFmtId="9" fontId="35" fillId="3" borderId="1" xfId="0" applyNumberFormat="1" applyFont="1" applyFill="1" applyBorder="1" applyAlignment="1" applyProtection="1">
      <alignment horizontal="center" vertical="center"/>
    </xf>
    <xf numFmtId="164" fontId="35" fillId="3" borderId="1" xfId="0" applyNumberFormat="1" applyFont="1" applyFill="1" applyBorder="1" applyAlignment="1" applyProtection="1">
      <alignment horizontal="center" vertical="center"/>
    </xf>
    <xf numFmtId="4" fontId="35" fillId="3" borderId="1" xfId="0" applyNumberFormat="1" applyFont="1" applyFill="1" applyBorder="1" applyAlignment="1" applyProtection="1">
      <alignment horizontal="center" vertical="center"/>
    </xf>
    <xf numFmtId="165" fontId="35" fillId="4" borderId="1" xfId="0" applyNumberFormat="1" applyFont="1" applyFill="1" applyBorder="1" applyAlignment="1" applyProtection="1">
      <alignment horizontal="center" vertical="center"/>
    </xf>
    <xf numFmtId="165" fontId="35" fillId="0" borderId="1" xfId="0" applyNumberFormat="1" applyFont="1" applyFill="1" applyBorder="1" applyAlignment="1" applyProtection="1">
      <alignment horizontal="center" vertical="center"/>
    </xf>
    <xf numFmtId="43" fontId="35" fillId="0" borderId="0" xfId="0" applyNumberFormat="1" applyFont="1" applyFill="1" applyBorder="1" applyAlignment="1" applyProtection="1"/>
    <xf numFmtId="0" fontId="31" fillId="3" borderId="3" xfId="0" applyNumberFormat="1" applyFont="1" applyFill="1" applyBorder="1" applyAlignment="1" applyProtection="1">
      <alignment horizontal="justify" vertical="center" wrapText="1"/>
    </xf>
    <xf numFmtId="165" fontId="31" fillId="4" borderId="19" xfId="0" applyNumberFormat="1" applyFont="1" applyFill="1" applyBorder="1" applyAlignment="1" applyProtection="1">
      <alignment horizontal="center" vertical="center"/>
    </xf>
    <xf numFmtId="165" fontId="31" fillId="3" borderId="1" xfId="6" applyNumberFormat="1" applyFont="1" applyFill="1" applyBorder="1" applyAlignment="1" applyProtection="1">
      <alignment horizontal="center" vertical="center"/>
    </xf>
    <xf numFmtId="0" fontId="31" fillId="3" borderId="1" xfId="0" applyNumberFormat="1" applyFont="1" applyFill="1" applyBorder="1" applyAlignment="1" applyProtection="1">
      <alignment horizontal="center" vertical="center" wrapText="1"/>
    </xf>
    <xf numFmtId="165" fontId="31" fillId="0" borderId="19" xfId="0" applyNumberFormat="1" applyFont="1" applyFill="1" applyBorder="1" applyAlignment="1" applyProtection="1">
      <alignment horizontal="center" vertical="center"/>
    </xf>
    <xf numFmtId="165" fontId="31" fillId="0" borderId="7" xfId="0" applyNumberFormat="1" applyFont="1" applyFill="1" applyBorder="1" applyAlignment="1" applyProtection="1">
      <alignment horizontal="center" vertical="center" wrapText="1"/>
      <protection locked="0"/>
    </xf>
    <xf numFmtId="0" fontId="31" fillId="0" borderId="0" xfId="0" applyFont="1" applyFill="1" applyProtection="1"/>
    <xf numFmtId="0" fontId="4" fillId="0" borderId="0" xfId="0" applyNumberFormat="1" applyFont="1" applyFill="1" applyBorder="1" applyAlignment="1" applyProtection="1">
      <alignment horizontal="center"/>
    </xf>
    <xf numFmtId="0" fontId="31" fillId="0" borderId="0" xfId="0" applyFont="1" applyAlignment="1" applyProtection="1">
      <alignment horizontal="center"/>
    </xf>
    <xf numFmtId="0" fontId="5" fillId="2" borderId="1" xfId="0" applyNumberFormat="1" applyFont="1" applyFill="1" applyBorder="1" applyAlignment="1" applyProtection="1">
      <alignment horizontal="center" vertical="center" wrapText="1"/>
    </xf>
    <xf numFmtId="0" fontId="4" fillId="2" borderId="4" xfId="0" applyNumberFormat="1" applyFont="1" applyFill="1" applyBorder="1" applyAlignment="1" applyProtection="1">
      <alignment horizontal="center" vertical="center"/>
    </xf>
    <xf numFmtId="165" fontId="4" fillId="4" borderId="1" xfId="6" applyNumberFormat="1" applyFont="1" applyFill="1" applyBorder="1" applyAlignment="1" applyProtection="1">
      <alignment horizontal="center" vertical="center"/>
    </xf>
    <xf numFmtId="165" fontId="4" fillId="4" borderId="23" xfId="0" applyNumberFormat="1" applyFont="1" applyFill="1" applyBorder="1" applyAlignment="1" applyProtection="1">
      <alignment horizontal="center" vertical="center"/>
    </xf>
    <xf numFmtId="165" fontId="4" fillId="0" borderId="7" xfId="0" applyNumberFormat="1" applyFont="1" applyFill="1" applyBorder="1" applyAlignment="1" applyProtection="1">
      <alignment horizontal="center" vertical="center" wrapText="1"/>
      <protection locked="0"/>
    </xf>
    <xf numFmtId="0" fontId="4" fillId="4" borderId="1" xfId="0" applyNumberFormat="1" applyFont="1" applyFill="1" applyBorder="1" applyAlignment="1" applyProtection="1">
      <alignment horizontal="center" vertical="center"/>
    </xf>
    <xf numFmtId="9" fontId="4" fillId="4" borderId="1" xfId="0" applyNumberFormat="1" applyFont="1" applyFill="1" applyBorder="1" applyAlignment="1" applyProtection="1">
      <alignment horizontal="center" vertical="center"/>
    </xf>
    <xf numFmtId="165" fontId="4" fillId="4" borderId="24" xfId="0" applyNumberFormat="1" applyFont="1" applyFill="1" applyBorder="1" applyAlignment="1" applyProtection="1">
      <alignment horizontal="center" vertical="center"/>
    </xf>
    <xf numFmtId="165"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xf numFmtId="0" fontId="31" fillId="0" borderId="0" xfId="0" applyFont="1" applyFill="1" applyBorder="1" applyProtection="1"/>
    <xf numFmtId="0" fontId="30" fillId="0" borderId="0" xfId="0" applyFont="1" applyAlignment="1">
      <alignment vertical="center"/>
    </xf>
    <xf numFmtId="0" fontId="32" fillId="2" borderId="7" xfId="0" applyNumberFormat="1" applyFont="1" applyFill="1" applyBorder="1" applyAlignment="1" applyProtection="1">
      <alignment horizontal="center" vertical="center"/>
    </xf>
    <xf numFmtId="165" fontId="31" fillId="3" borderId="3" xfId="0" applyNumberFormat="1" applyFont="1" applyFill="1" applyBorder="1" applyAlignment="1" applyProtection="1">
      <alignment horizontal="center" vertical="center"/>
    </xf>
    <xf numFmtId="0" fontId="31" fillId="4" borderId="1" xfId="0" applyFont="1" applyFill="1" applyBorder="1" applyAlignment="1">
      <alignment vertical="center" wrapText="1"/>
    </xf>
    <xf numFmtId="0" fontId="31" fillId="4" borderId="1" xfId="0" applyFont="1" applyFill="1" applyBorder="1" applyAlignment="1">
      <alignment horizontal="left" vertical="center" wrapText="1"/>
    </xf>
    <xf numFmtId="9" fontId="31" fillId="4" borderId="1" xfId="57" applyNumberFormat="1" applyFont="1" applyFill="1" applyBorder="1" applyAlignment="1" applyProtection="1">
      <alignment horizontal="center" vertical="center"/>
    </xf>
    <xf numFmtId="43" fontId="31" fillId="0" borderId="7" xfId="1" applyFont="1" applyFill="1" applyBorder="1" applyAlignment="1" applyProtection="1">
      <alignment horizontal="center" vertical="center"/>
    </xf>
    <xf numFmtId="165" fontId="31" fillId="0" borderId="1" xfId="6" applyNumberFormat="1" applyFont="1" applyFill="1" applyBorder="1" applyAlignment="1" applyProtection="1">
      <alignment horizontal="center" vertical="center"/>
      <protection locked="0"/>
    </xf>
    <xf numFmtId="165" fontId="31" fillId="0" borderId="1" xfId="0" applyNumberFormat="1" applyFont="1" applyFill="1" applyBorder="1" applyAlignment="1" applyProtection="1">
      <alignment horizontal="center" vertical="center" wrapText="1"/>
      <protection locked="0"/>
    </xf>
    <xf numFmtId="0" fontId="31" fillId="4" borderId="2" xfId="0" applyFont="1" applyFill="1" applyBorder="1" applyAlignment="1">
      <alignment horizontal="left" vertical="center" wrapText="1"/>
    </xf>
    <xf numFmtId="0" fontId="31" fillId="3" borderId="2" xfId="0" applyNumberFormat="1" applyFont="1" applyFill="1" applyBorder="1" applyAlignment="1" applyProtection="1">
      <alignment horizontal="center" vertical="center"/>
    </xf>
    <xf numFmtId="9" fontId="31" fillId="0" borderId="0" xfId="0" applyNumberFormat="1" applyFont="1" applyFill="1" applyBorder="1" applyAlignment="1" applyProtection="1"/>
    <xf numFmtId="0" fontId="4"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xf>
    <xf numFmtId="0" fontId="31" fillId="0" borderId="0" xfId="0" applyFont="1" applyBorder="1" applyAlignment="1" applyProtection="1">
      <alignment horizontal="center"/>
    </xf>
    <xf numFmtId="0" fontId="37" fillId="0" borderId="0" xfId="0" applyFont="1" applyAlignment="1">
      <alignment horizontal="left" vertical="center" indent="5"/>
    </xf>
    <xf numFmtId="0" fontId="37" fillId="0" borderId="0" xfId="0" applyFont="1" applyAlignment="1">
      <alignment horizontal="center" vertical="center"/>
    </xf>
    <xf numFmtId="165" fontId="31" fillId="4" borderId="1" xfId="0" applyNumberFormat="1" applyFont="1" applyFill="1" applyBorder="1" applyAlignment="1" applyProtection="1">
      <alignment horizontal="center" vertical="center"/>
      <protection locked="0"/>
    </xf>
    <xf numFmtId="0" fontId="31" fillId="28" borderId="1" xfId="0" applyFont="1" applyFill="1" applyBorder="1" applyAlignment="1">
      <alignment horizontal="center" vertical="center"/>
    </xf>
    <xf numFmtId="9" fontId="31" fillId="28" borderId="1" xfId="0" applyNumberFormat="1" applyFont="1" applyFill="1" applyBorder="1" applyAlignment="1">
      <alignment horizontal="center" vertical="center"/>
    </xf>
    <xf numFmtId="165" fontId="31" fillId="3" borderId="6" xfId="0" applyNumberFormat="1" applyFont="1" applyFill="1" applyBorder="1" applyAlignment="1" applyProtection="1">
      <alignment horizontal="center" vertical="center"/>
    </xf>
    <xf numFmtId="0" fontId="31" fillId="3" borderId="6" xfId="0" applyNumberFormat="1" applyFont="1" applyFill="1" applyBorder="1" applyAlignment="1" applyProtection="1">
      <alignment horizontal="center" vertical="center"/>
    </xf>
    <xf numFmtId="9" fontId="31" fillId="3" borderId="6" xfId="0" applyNumberFormat="1" applyFont="1" applyFill="1" applyBorder="1" applyAlignment="1" applyProtection="1">
      <alignment horizontal="center" vertical="center"/>
    </xf>
    <xf numFmtId="165" fontId="31" fillId="0" borderId="6" xfId="0" applyNumberFormat="1" applyFont="1" applyFill="1" applyBorder="1" applyAlignment="1" applyProtection="1">
      <alignment horizontal="center" vertical="center"/>
    </xf>
    <xf numFmtId="165" fontId="31" fillId="0" borderId="6" xfId="0" applyNumberFormat="1" applyFont="1" applyFill="1" applyBorder="1" applyAlignment="1" applyProtection="1">
      <alignment horizontal="center" vertical="center"/>
      <protection locked="0"/>
    </xf>
    <xf numFmtId="165" fontId="31" fillId="0" borderId="6" xfId="6" applyNumberFormat="1" applyFont="1" applyFill="1" applyBorder="1" applyAlignment="1" applyProtection="1">
      <alignment horizontal="center" vertical="center"/>
    </xf>
    <xf numFmtId="165" fontId="31" fillId="3" borderId="6" xfId="6" applyNumberFormat="1" applyFont="1" applyFill="1" applyBorder="1" applyAlignment="1" applyProtection="1">
      <alignment horizontal="center" vertical="center"/>
    </xf>
    <xf numFmtId="165" fontId="31" fillId="4" borderId="6" xfId="0" applyNumberFormat="1" applyFont="1" applyFill="1" applyBorder="1" applyAlignment="1" applyProtection="1">
      <alignment horizontal="center" vertical="center"/>
    </xf>
    <xf numFmtId="165" fontId="31" fillId="0" borderId="7" xfId="0" applyNumberFormat="1" applyFont="1" applyFill="1" applyBorder="1" applyAlignment="1" applyProtection="1">
      <alignment vertical="center" wrapText="1"/>
      <protection locked="0"/>
    </xf>
    <xf numFmtId="165" fontId="31" fillId="30" borderId="7" xfId="0" applyNumberFormat="1" applyFont="1" applyFill="1" applyBorder="1" applyAlignment="1" applyProtection="1">
      <alignment horizontal="center" vertical="center"/>
    </xf>
    <xf numFmtId="0" fontId="31" fillId="4" borderId="1" xfId="0" applyNumberFormat="1" applyFont="1" applyFill="1" applyBorder="1" applyAlignment="1" applyProtection="1">
      <alignment horizontal="center" vertical="center"/>
    </xf>
    <xf numFmtId="4" fontId="31" fillId="4" borderId="1" xfId="0" applyNumberFormat="1" applyFont="1" applyFill="1" applyBorder="1" applyAlignment="1" applyProtection="1">
      <alignment horizontal="center" vertical="center"/>
    </xf>
    <xf numFmtId="0" fontId="31" fillId="4" borderId="4" xfId="0" applyNumberFormat="1" applyFont="1" applyFill="1" applyBorder="1" applyAlignment="1" applyProtection="1">
      <alignment vertical="center"/>
    </xf>
    <xf numFmtId="165" fontId="4" fillId="3" borderId="6" xfId="0" applyNumberFormat="1" applyFont="1" applyFill="1" applyBorder="1" applyAlignment="1" applyProtection="1">
      <alignment horizontal="center" vertical="center"/>
    </xf>
    <xf numFmtId="0" fontId="4" fillId="3" borderId="1" xfId="0" applyNumberFormat="1" applyFont="1" applyFill="1" applyBorder="1" applyAlignment="1" applyProtection="1">
      <alignment horizontal="center" vertical="center" wrapText="1"/>
    </xf>
    <xf numFmtId="9" fontId="4" fillId="3" borderId="7" xfId="0" applyNumberFormat="1" applyFont="1" applyFill="1" applyBorder="1" applyAlignment="1" applyProtection="1">
      <alignment horizontal="center" vertical="center"/>
    </xf>
    <xf numFmtId="165" fontId="4" fillId="0" borderId="6" xfId="0" applyNumberFormat="1" applyFont="1" applyFill="1" applyBorder="1" applyAlignment="1" applyProtection="1">
      <alignment horizontal="center" vertical="center"/>
    </xf>
    <xf numFmtId="0" fontId="4" fillId="4" borderId="26" xfId="0" applyFont="1" applyFill="1" applyBorder="1" applyAlignment="1">
      <alignment horizontal="center" vertical="center"/>
    </xf>
    <xf numFmtId="165" fontId="4" fillId="0" borderId="6" xfId="0" applyNumberFormat="1" applyFont="1" applyFill="1" applyBorder="1" applyAlignment="1" applyProtection="1">
      <alignment horizontal="center" vertical="center"/>
      <protection locked="0"/>
    </xf>
    <xf numFmtId="165" fontId="4" fillId="0" borderId="6" xfId="6" applyNumberFormat="1" applyFont="1" applyFill="1" applyBorder="1" applyAlignment="1" applyProtection="1">
      <alignment horizontal="center" vertical="center"/>
      <protection locked="0"/>
    </xf>
    <xf numFmtId="0" fontId="32" fillId="0" borderId="0" xfId="0" applyNumberFormat="1" applyFont="1" applyFill="1" applyBorder="1" applyAlignment="1" applyProtection="1">
      <alignment vertical="center"/>
    </xf>
    <xf numFmtId="0" fontId="30" fillId="0" borderId="0" xfId="0" applyFont="1" applyAlignment="1" applyProtection="1">
      <alignment horizontal="center"/>
    </xf>
    <xf numFmtId="165" fontId="31" fillId="0" borderId="27" xfId="0" applyNumberFormat="1" applyFont="1" applyFill="1" applyBorder="1" applyAlignment="1" applyProtection="1">
      <alignment horizontal="center" vertical="center"/>
    </xf>
    <xf numFmtId="165" fontId="31" fillId="0" borderId="0" xfId="0" applyNumberFormat="1" applyFont="1" applyFill="1" applyBorder="1" applyAlignment="1" applyProtection="1">
      <alignment horizontal="center" vertical="center"/>
    </xf>
    <xf numFmtId="0" fontId="33" fillId="3" borderId="1"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vertical="center"/>
    </xf>
    <xf numFmtId="165" fontId="4" fillId="31" borderId="1" xfId="0" applyNumberFormat="1" applyFont="1" applyFill="1" applyBorder="1" applyAlignment="1" applyProtection="1">
      <alignment horizontal="center" vertical="center"/>
    </xf>
    <xf numFmtId="1" fontId="4" fillId="0" borderId="7" xfId="0" applyNumberFormat="1" applyFont="1" applyFill="1" applyBorder="1" applyAlignment="1" applyProtection="1">
      <alignment horizontal="left" vertical="center" wrapText="1"/>
      <protection locked="0"/>
    </xf>
    <xf numFmtId="4" fontId="2" fillId="0" borderId="1" xfId="5" applyNumberFormat="1" applyFill="1" applyBorder="1" applyAlignment="1" applyProtection="1">
      <alignment horizontal="center" vertical="center"/>
      <protection locked="0"/>
    </xf>
    <xf numFmtId="0" fontId="31"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vertical="center"/>
    </xf>
    <xf numFmtId="0" fontId="4" fillId="0" borderId="0" xfId="0" applyFont="1"/>
    <xf numFmtId="0" fontId="3" fillId="0" borderId="0" xfId="0" applyFont="1" applyAlignment="1">
      <alignment horizontal="left" vertical="center"/>
    </xf>
    <xf numFmtId="0" fontId="3" fillId="0" borderId="0" xfId="0" applyFont="1" applyAlignment="1">
      <alignment vertical="center"/>
    </xf>
    <xf numFmtId="0" fontId="5" fillId="0" borderId="0" xfId="0" applyFont="1" applyAlignment="1">
      <alignment vertical="center"/>
    </xf>
    <xf numFmtId="0" fontId="31" fillId="0" borderId="0" xfId="0" applyFont="1" applyAlignment="1">
      <alignment horizontal="center"/>
    </xf>
    <xf numFmtId="0" fontId="39" fillId="0" borderId="0" xfId="0" applyFont="1" applyAlignment="1">
      <alignment vertical="center" wrapText="1"/>
    </xf>
    <xf numFmtId="0" fontId="32" fillId="32" borderId="1" xfId="0" applyFont="1" applyFill="1" applyBorder="1" applyAlignment="1">
      <alignment horizontal="center" vertical="center"/>
    </xf>
    <xf numFmtId="0" fontId="32" fillId="32" borderId="2" xfId="0" applyFont="1" applyFill="1" applyBorder="1" applyAlignment="1">
      <alignment horizontal="center" vertical="center" wrapText="1"/>
    </xf>
    <xf numFmtId="0" fontId="31" fillId="32" borderId="1" xfId="0" applyFont="1" applyFill="1" applyBorder="1" applyAlignment="1">
      <alignment horizontal="center" vertical="center"/>
    </xf>
    <xf numFmtId="0" fontId="32" fillId="27" borderId="2" xfId="0" applyFont="1" applyFill="1" applyBorder="1" applyAlignment="1">
      <alignment horizontal="center" vertical="center" wrapText="1"/>
    </xf>
    <xf numFmtId="165" fontId="31" fillId="31" borderId="1" xfId="0" applyNumberFormat="1" applyFont="1" applyFill="1" applyBorder="1" applyAlignment="1">
      <alignment horizontal="center" vertical="center"/>
    </xf>
    <xf numFmtId="0" fontId="31" fillId="31" borderId="1" xfId="0" applyFont="1" applyFill="1" applyBorder="1" applyAlignment="1">
      <alignment horizontal="center" vertical="center"/>
    </xf>
    <xf numFmtId="164" fontId="31" fillId="0" borderId="1" xfId="0" applyNumberFormat="1" applyFont="1" applyBorder="1" applyAlignment="1">
      <alignment horizontal="center" vertical="center"/>
    </xf>
    <xf numFmtId="0" fontId="40" fillId="0" borderId="1" xfId="0" applyFont="1" applyBorder="1" applyAlignment="1">
      <alignment horizontal="center" vertical="center"/>
    </xf>
    <xf numFmtId="0" fontId="35" fillId="0" borderId="1" xfId="0" applyFont="1" applyBorder="1" applyAlignment="1">
      <alignment horizontal="center" vertical="center"/>
    </xf>
    <xf numFmtId="165" fontId="31" fillId="0" borderId="1" xfId="0" applyNumberFormat="1" applyFont="1" applyBorder="1" applyAlignment="1">
      <alignment horizontal="center" vertical="center"/>
    </xf>
    <xf numFmtId="165" fontId="30" fillId="33" borderId="1" xfId="0" applyNumberFormat="1" applyFont="1" applyFill="1" applyBorder="1" applyAlignment="1">
      <alignment horizontal="center" vertical="center"/>
    </xf>
    <xf numFmtId="165" fontId="31" fillId="0" borderId="7" xfId="0" applyNumberFormat="1" applyFont="1" applyBorder="1" applyAlignment="1" applyProtection="1">
      <alignment horizontal="left" vertical="center" wrapText="1"/>
      <protection locked="0"/>
    </xf>
    <xf numFmtId="0" fontId="31" fillId="0" borderId="0" xfId="0" applyFont="1" applyAlignment="1">
      <alignment horizontal="left" vertical="center"/>
    </xf>
    <xf numFmtId="165" fontId="31" fillId="0" borderId="7" xfId="0" applyNumberFormat="1" applyFont="1" applyBorder="1" applyAlignment="1" applyProtection="1">
      <alignment horizontal="center" vertical="center"/>
      <protection locked="0"/>
    </xf>
    <xf numFmtId="165" fontId="31" fillId="0" borderId="0" xfId="0" applyNumberFormat="1" applyFont="1"/>
    <xf numFmtId="0" fontId="30" fillId="31" borderId="1" xfId="0" applyFont="1" applyFill="1" applyBorder="1" applyAlignment="1">
      <alignment horizontal="center" vertical="center"/>
    </xf>
    <xf numFmtId="164" fontId="30" fillId="31" borderId="1" xfId="0" applyNumberFormat="1" applyFont="1" applyFill="1" applyBorder="1" applyAlignment="1">
      <alignment horizontal="center" vertical="center"/>
    </xf>
    <xf numFmtId="4" fontId="30" fillId="31" borderId="1" xfId="0" applyNumberFormat="1" applyFont="1" applyFill="1" applyBorder="1" applyAlignment="1">
      <alignment horizontal="center" vertical="center"/>
    </xf>
    <xf numFmtId="165" fontId="30" fillId="31" borderId="1" xfId="0" applyNumberFormat="1" applyFont="1" applyFill="1" applyBorder="1" applyAlignment="1">
      <alignment horizontal="center" vertical="center"/>
    </xf>
    <xf numFmtId="0" fontId="30" fillId="0" borderId="1" xfId="0" applyFont="1" applyBorder="1" applyAlignment="1">
      <alignment horizontal="center" vertical="center"/>
    </xf>
    <xf numFmtId="43" fontId="4" fillId="0" borderId="0" xfId="0" applyNumberFormat="1" applyFont="1"/>
    <xf numFmtId="0" fontId="3" fillId="0" borderId="0" xfId="0" applyFont="1"/>
    <xf numFmtId="0" fontId="4" fillId="0" borderId="0" xfId="0" applyFont="1" applyAlignment="1">
      <alignment horizontal="left" vertical="center"/>
    </xf>
    <xf numFmtId="0" fontId="31" fillId="0" borderId="0" xfId="0" applyFont="1" applyAlignment="1">
      <alignment horizontal="center"/>
    </xf>
    <xf numFmtId="0" fontId="42" fillId="32" borderId="1" xfId="0" applyFont="1" applyFill="1" applyBorder="1" applyAlignment="1">
      <alignment horizontal="center" vertical="center"/>
    </xf>
    <xf numFmtId="0" fontId="42" fillId="32" borderId="2" xfId="0" applyFont="1" applyFill="1" applyBorder="1" applyAlignment="1">
      <alignment horizontal="center" vertical="center" wrapText="1"/>
    </xf>
    <xf numFmtId="0" fontId="6" fillId="32" borderId="1" xfId="0" applyFont="1" applyFill="1" applyBorder="1" applyAlignment="1">
      <alignment horizontal="center" vertical="center"/>
    </xf>
    <xf numFmtId="0" fontId="42" fillId="2" borderId="2" xfId="0" applyFont="1" applyFill="1" applyBorder="1" applyAlignment="1">
      <alignment horizontal="center" vertical="center" wrapText="1"/>
    </xf>
    <xf numFmtId="165" fontId="6" fillId="31" borderId="1" xfId="0" applyNumberFormat="1" applyFont="1" applyFill="1" applyBorder="1" applyAlignment="1">
      <alignment horizontal="center" vertical="center"/>
    </xf>
    <xf numFmtId="0" fontId="6" fillId="31" borderId="1" xfId="0" applyFont="1" applyFill="1" applyBorder="1" applyAlignment="1">
      <alignment horizontal="center" vertical="center"/>
    </xf>
    <xf numFmtId="164" fontId="6" fillId="0" borderId="7" xfId="0" applyNumberFormat="1" applyFont="1" applyBorder="1" applyAlignment="1">
      <alignment horizontal="center" vertical="center"/>
    </xf>
    <xf numFmtId="0" fontId="44" fillId="0" borderId="1" xfId="0" applyFont="1" applyBorder="1" applyAlignment="1">
      <alignment horizontal="center" vertical="center"/>
    </xf>
    <xf numFmtId="165" fontId="6" fillId="31" borderId="1" xfId="0" applyNumberFormat="1" applyFont="1" applyFill="1" applyBorder="1" applyAlignment="1" applyProtection="1">
      <alignment horizontal="center" vertical="center"/>
      <protection locked="0"/>
    </xf>
    <xf numFmtId="0" fontId="29" fillId="0" borderId="1" xfId="6" applyFont="1" applyBorder="1" applyAlignment="1">
      <alignment horizontal="center" vertical="center"/>
    </xf>
    <xf numFmtId="165" fontId="6" fillId="0" borderId="1" xfId="0" applyNumberFormat="1" applyFont="1" applyBorder="1" applyAlignment="1" applyProtection="1">
      <alignment horizontal="center" vertical="center"/>
      <protection locked="0"/>
    </xf>
    <xf numFmtId="165" fontId="43" fillId="33" borderId="7" xfId="0" applyNumberFormat="1" applyFont="1" applyFill="1" applyBorder="1" applyAlignment="1" applyProtection="1">
      <alignment horizontal="center" vertical="center"/>
      <protection locked="0"/>
    </xf>
    <xf numFmtId="165" fontId="43" fillId="33" borderId="7" xfId="0" applyNumberFormat="1" applyFont="1" applyFill="1" applyBorder="1" applyAlignment="1">
      <alignment horizontal="center" vertical="center"/>
    </xf>
    <xf numFmtId="165" fontId="6" fillId="0" borderId="7" xfId="0" applyNumberFormat="1" applyFont="1" applyBorder="1" applyAlignment="1" applyProtection="1">
      <alignment horizontal="left" vertical="center" wrapText="1"/>
      <protection locked="0"/>
    </xf>
    <xf numFmtId="165" fontId="6" fillId="0" borderId="1" xfId="0" applyNumberFormat="1" applyFont="1" applyBorder="1" applyAlignment="1">
      <alignment horizontal="center" vertical="center"/>
    </xf>
    <xf numFmtId="165" fontId="6" fillId="0" borderId="7" xfId="0" applyNumberFormat="1" applyFont="1" applyBorder="1" applyAlignment="1" applyProtection="1">
      <alignment horizontal="center" vertical="center"/>
      <protection locked="0"/>
    </xf>
    <xf numFmtId="0" fontId="43" fillId="31" borderId="1" xfId="0" applyFont="1" applyFill="1" applyBorder="1" applyAlignment="1">
      <alignment horizontal="center" vertical="center"/>
    </xf>
    <xf numFmtId="164" fontId="43" fillId="31" borderId="1" xfId="0" applyNumberFormat="1" applyFont="1" applyFill="1" applyBorder="1" applyAlignment="1">
      <alignment horizontal="center" vertical="center"/>
    </xf>
    <xf numFmtId="4" fontId="43" fillId="31" borderId="1" xfId="0" applyNumberFormat="1" applyFont="1" applyFill="1" applyBorder="1" applyAlignment="1">
      <alignment horizontal="center" vertical="center"/>
    </xf>
    <xf numFmtId="165" fontId="43" fillId="31" borderId="1" xfId="0" applyNumberFormat="1" applyFont="1" applyFill="1" applyBorder="1" applyAlignment="1">
      <alignment horizontal="center" vertical="center"/>
    </xf>
    <xf numFmtId="0" fontId="43" fillId="0" borderId="1" xfId="0" applyFont="1" applyBorder="1" applyAlignment="1">
      <alignment horizontal="center" vertical="center"/>
    </xf>
    <xf numFmtId="165" fontId="43" fillId="0" borderId="1" xfId="0" applyNumberFormat="1" applyFont="1" applyBorder="1" applyAlignment="1">
      <alignment horizontal="center" vertical="center"/>
    </xf>
    <xf numFmtId="165" fontId="43" fillId="33" borderId="1" xfId="0" applyNumberFormat="1" applyFont="1" applyFill="1" applyBorder="1" applyAlignment="1">
      <alignment horizontal="center" vertical="center"/>
    </xf>
    <xf numFmtId="0" fontId="6" fillId="0" borderId="0" xfId="0" applyFont="1"/>
    <xf numFmtId="43" fontId="6" fillId="0" borderId="0" xfId="0" applyNumberFormat="1" applyFont="1"/>
    <xf numFmtId="0" fontId="43" fillId="0" borderId="0" xfId="0" applyFont="1"/>
    <xf numFmtId="0" fontId="46" fillId="0" borderId="0" xfId="0" applyFont="1"/>
    <xf numFmtId="0" fontId="0" fillId="0" borderId="0" xfId="0" applyFont="1" applyAlignment="1"/>
    <xf numFmtId="0" fontId="47" fillId="0" borderId="0" xfId="0" applyFont="1" applyAlignment="1">
      <alignment horizontal="center" vertical="center"/>
    </xf>
    <xf numFmtId="0" fontId="47" fillId="0" borderId="0" xfId="0" applyFont="1" applyAlignment="1">
      <alignment horizontal="left" vertical="center"/>
    </xf>
    <xf numFmtId="0" fontId="48" fillId="0" borderId="0" xfId="0" applyFont="1" applyAlignment="1">
      <alignment vertical="center"/>
    </xf>
    <xf numFmtId="0" fontId="48" fillId="0" borderId="0" xfId="0" applyFont="1"/>
    <xf numFmtId="0" fontId="45" fillId="0" borderId="0" xfId="0" applyFont="1" applyAlignment="1">
      <alignment horizontal="left" vertical="center"/>
    </xf>
    <xf numFmtId="0" fontId="45" fillId="0" borderId="0" xfId="0" applyFont="1" applyAlignment="1">
      <alignment vertical="center"/>
    </xf>
    <xf numFmtId="0" fontId="47" fillId="0" borderId="0" xfId="0" applyFont="1" applyAlignment="1">
      <alignment vertical="center"/>
    </xf>
    <xf numFmtId="0" fontId="46" fillId="0" borderId="0" xfId="0" applyFont="1" applyAlignment="1">
      <alignment horizontal="center"/>
    </xf>
    <xf numFmtId="0" fontId="47" fillId="34" borderId="32" xfId="0" applyFont="1" applyFill="1" applyBorder="1" applyAlignment="1">
      <alignment horizontal="center" vertical="center"/>
    </xf>
    <xf numFmtId="0" fontId="47" fillId="34" borderId="33" xfId="0" applyFont="1" applyFill="1" applyBorder="1" applyAlignment="1">
      <alignment horizontal="center" vertical="center" wrapText="1"/>
    </xf>
    <xf numFmtId="0" fontId="48" fillId="34" borderId="32" xfId="0" applyFont="1" applyFill="1" applyBorder="1" applyAlignment="1">
      <alignment horizontal="center" vertical="center"/>
    </xf>
    <xf numFmtId="165" fontId="48" fillId="35" borderId="32" xfId="0" applyNumberFormat="1" applyFont="1" applyFill="1" applyBorder="1" applyAlignment="1">
      <alignment horizontal="center" vertical="center"/>
    </xf>
    <xf numFmtId="0" fontId="48" fillId="35" borderId="32" xfId="0" applyFont="1" applyFill="1" applyBorder="1" applyAlignment="1">
      <alignment horizontal="center" vertical="center"/>
    </xf>
    <xf numFmtId="168" fontId="48" fillId="0" borderId="32" xfId="0" applyNumberFormat="1" applyFont="1" applyBorder="1" applyAlignment="1">
      <alignment horizontal="center" vertical="center"/>
    </xf>
    <xf numFmtId="165" fontId="48" fillId="0" borderId="32" xfId="0" applyNumberFormat="1" applyFont="1" applyBorder="1" applyAlignment="1">
      <alignment horizontal="center" vertical="center"/>
    </xf>
    <xf numFmtId="1" fontId="48" fillId="36" borderId="32" xfId="0" applyNumberFormat="1" applyFont="1" applyFill="1" applyBorder="1" applyAlignment="1">
      <alignment horizontal="center" vertical="center"/>
    </xf>
    <xf numFmtId="165" fontId="48" fillId="36" borderId="32" xfId="0" applyNumberFormat="1" applyFont="1" applyFill="1" applyBorder="1" applyAlignment="1">
      <alignment horizontal="center" vertical="center"/>
    </xf>
    <xf numFmtId="165" fontId="48" fillId="37" borderId="31" xfId="0" applyNumberFormat="1" applyFont="1" applyFill="1" applyBorder="1" applyAlignment="1">
      <alignment horizontal="center" vertical="center"/>
    </xf>
    <xf numFmtId="165" fontId="48" fillId="0" borderId="31" xfId="0" applyNumberFormat="1" applyFont="1" applyBorder="1" applyAlignment="1">
      <alignment horizontal="center" vertical="center"/>
    </xf>
    <xf numFmtId="168" fontId="48" fillId="35" borderId="32" xfId="0" applyNumberFormat="1" applyFont="1" applyFill="1" applyBorder="1" applyAlignment="1">
      <alignment horizontal="center" vertical="center"/>
    </xf>
    <xf numFmtId="4" fontId="48" fillId="35" borderId="32" xfId="0" applyNumberFormat="1" applyFont="1" applyFill="1" applyBorder="1" applyAlignment="1">
      <alignment horizontal="center" vertical="center"/>
    </xf>
    <xf numFmtId="1" fontId="48" fillId="35" borderId="32" xfId="0" applyNumberFormat="1" applyFont="1" applyFill="1" applyBorder="1" applyAlignment="1">
      <alignment horizontal="center" vertical="center"/>
    </xf>
    <xf numFmtId="169" fontId="48" fillId="0" borderId="0" xfId="0" applyNumberFormat="1" applyFont="1"/>
    <xf numFmtId="165" fontId="48" fillId="0" borderId="0" xfId="0" applyNumberFormat="1" applyFont="1" applyAlignment="1">
      <alignment horizontal="center" vertical="center"/>
    </xf>
    <xf numFmtId="0" fontId="45" fillId="0" borderId="0" xfId="0" applyFont="1"/>
    <xf numFmtId="0" fontId="3" fillId="0" borderId="0" xfId="0" applyFont="1" applyAlignment="1" applyProtection="1">
      <alignment horizontal="left" vertical="center"/>
    </xf>
    <xf numFmtId="165" fontId="4" fillId="3" borderId="19" xfId="0" applyNumberFormat="1" applyFont="1" applyFill="1" applyBorder="1" applyAlignment="1" applyProtection="1">
      <alignment horizontal="center" vertical="center"/>
    </xf>
    <xf numFmtId="0" fontId="4" fillId="3" borderId="19" xfId="0" applyNumberFormat="1" applyFont="1" applyFill="1" applyBorder="1" applyAlignment="1" applyProtection="1">
      <alignment horizontal="center" vertical="center"/>
    </xf>
    <xf numFmtId="9" fontId="4" fillId="3" borderId="19" xfId="0" applyNumberFormat="1" applyFont="1" applyFill="1" applyBorder="1" applyAlignment="1" applyProtection="1">
      <alignment horizontal="center" vertical="center"/>
    </xf>
    <xf numFmtId="165" fontId="4" fillId="0" borderId="19" xfId="0" applyNumberFormat="1" applyFont="1" applyFill="1" applyBorder="1" applyAlignment="1" applyProtection="1">
      <alignment horizontal="center" vertical="center"/>
    </xf>
    <xf numFmtId="165" fontId="4" fillId="0" borderId="19" xfId="0" applyNumberFormat="1" applyFont="1" applyFill="1" applyBorder="1" applyAlignment="1" applyProtection="1">
      <alignment horizontal="center" vertical="center"/>
      <protection locked="0"/>
    </xf>
    <xf numFmtId="165" fontId="33" fillId="38" borderId="7" xfId="0" applyNumberFormat="1" applyFont="1" applyFill="1" applyBorder="1" applyAlignment="1" applyProtection="1">
      <alignment horizontal="left" vertical="center" wrapText="1"/>
      <protection locked="0"/>
    </xf>
    <xf numFmtId="165" fontId="4" fillId="0" borderId="1" xfId="0" applyNumberFormat="1" applyFont="1" applyFill="1" applyBorder="1" applyAlignment="1" applyProtection="1">
      <alignment horizontal="left" vertical="center" wrapText="1"/>
      <protection locked="0"/>
    </xf>
    <xf numFmtId="9" fontId="4" fillId="3" borderId="7" xfId="57" applyFont="1" applyFill="1" applyBorder="1" applyAlignment="1" applyProtection="1">
      <alignment horizontal="center" vertical="center"/>
    </xf>
    <xf numFmtId="165" fontId="4" fillId="0" borderId="7" xfId="6" applyNumberFormat="1" applyFont="1" applyFill="1" applyBorder="1" applyAlignment="1" applyProtection="1">
      <alignment horizontal="center" vertical="center"/>
      <protection locked="0"/>
    </xf>
    <xf numFmtId="9" fontId="4" fillId="3" borderId="1" xfId="57" applyFont="1" applyFill="1" applyBorder="1" applyAlignment="1" applyProtection="1">
      <alignment horizontal="center" vertical="center"/>
    </xf>
    <xf numFmtId="0" fontId="4" fillId="0" borderId="0" xfId="0" applyNumberFormat="1" applyFont="1" applyFill="1" applyBorder="1" applyAlignment="1" applyProtection="1">
      <alignment horizontal="left" vertical="center"/>
    </xf>
    <xf numFmtId="165" fontId="49" fillId="36" borderId="32" xfId="0" applyNumberFormat="1" applyFont="1" applyFill="1" applyBorder="1" applyAlignment="1">
      <alignment horizontal="center" vertical="center"/>
    </xf>
    <xf numFmtId="0" fontId="49" fillId="36" borderId="32" xfId="0" applyFont="1" applyFill="1" applyBorder="1" applyAlignment="1">
      <alignment horizontal="center" vertical="center"/>
    </xf>
    <xf numFmtId="0" fontId="49" fillId="36" borderId="31" xfId="0" applyFont="1" applyFill="1" applyBorder="1" applyAlignment="1">
      <alignment horizontal="center" vertical="center"/>
    </xf>
    <xf numFmtId="164" fontId="4" fillId="0" borderId="7" xfId="0" applyNumberFormat="1" applyFont="1" applyFill="1" applyBorder="1" applyAlignment="1" applyProtection="1">
      <alignment horizontal="center" vertical="center"/>
    </xf>
    <xf numFmtId="165" fontId="49" fillId="0" borderId="32" xfId="0" applyNumberFormat="1" applyFont="1" applyBorder="1" applyAlignment="1">
      <alignment horizontal="center" vertical="center"/>
    </xf>
    <xf numFmtId="1" fontId="4" fillId="3" borderId="1" xfId="0" applyNumberFormat="1" applyFont="1" applyFill="1" applyBorder="1" applyAlignment="1" applyProtection="1">
      <alignment horizontal="center" vertical="center"/>
    </xf>
    <xf numFmtId="1" fontId="4" fillId="38" borderId="1" xfId="0" applyNumberFormat="1" applyFont="1" applyFill="1" applyBorder="1" applyAlignment="1" applyProtection="1">
      <alignment horizontal="center" vertical="center"/>
    </xf>
    <xf numFmtId="0" fontId="4" fillId="38" borderId="1" xfId="0" applyNumberFormat="1" applyFont="1" applyFill="1" applyBorder="1" applyAlignment="1" applyProtection="1">
      <alignment horizontal="center" vertical="center"/>
    </xf>
    <xf numFmtId="0" fontId="50" fillId="0" borderId="0" xfId="0" applyFont="1" applyAlignment="1">
      <alignment horizontal="left" vertical="center"/>
    </xf>
    <xf numFmtId="170" fontId="29" fillId="0" borderId="0" xfId="0" applyNumberFormat="1" applyFont="1" applyAlignment="1">
      <alignment horizontal="center" vertical="center"/>
    </xf>
    <xf numFmtId="0" fontId="29" fillId="0" borderId="0" xfId="0" applyFont="1"/>
    <xf numFmtId="0" fontId="51" fillId="0" borderId="0" xfId="0" applyFont="1" applyAlignment="1">
      <alignment vertical="center"/>
    </xf>
    <xf numFmtId="171" fontId="29" fillId="0" borderId="0" xfId="0" applyNumberFormat="1" applyFont="1" applyAlignment="1">
      <alignment horizontal="center" vertical="center"/>
    </xf>
    <xf numFmtId="0" fontId="52"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164" fontId="3" fillId="0" borderId="1" xfId="0" applyNumberFormat="1" applyFont="1" applyFill="1" applyBorder="1" applyAlignment="1" applyProtection="1">
      <alignment horizontal="center" vertical="center"/>
    </xf>
    <xf numFmtId="165" fontId="3" fillId="0" borderId="7" xfId="0" applyNumberFormat="1" applyFont="1" applyFill="1" applyBorder="1" applyAlignment="1" applyProtection="1">
      <alignment horizontal="center" vertical="center"/>
    </xf>
    <xf numFmtId="165" fontId="3" fillId="0" borderId="1" xfId="0" applyNumberFormat="1" applyFont="1" applyFill="1" applyBorder="1" applyAlignment="1" applyProtection="1">
      <alignment horizontal="center" vertical="center"/>
    </xf>
    <xf numFmtId="165" fontId="3" fillId="0" borderId="1" xfId="0" applyNumberFormat="1" applyFont="1" applyFill="1" applyBorder="1" applyAlignment="1" applyProtection="1">
      <alignment horizontal="center" vertical="center"/>
      <protection locked="0"/>
    </xf>
    <xf numFmtId="0" fontId="4" fillId="0" borderId="1" xfId="0" applyNumberFormat="1" applyFont="1" applyFill="1" applyBorder="1" applyAlignment="1" applyProtection="1">
      <alignment horizontal="center" vertical="center"/>
    </xf>
    <xf numFmtId="4" fontId="3"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vertical="center"/>
    </xf>
    <xf numFmtId="0" fontId="29" fillId="0" borderId="0" xfId="0" applyFont="1" applyAlignment="1">
      <alignment vertical="center"/>
    </xf>
    <xf numFmtId="43" fontId="4" fillId="0" borderId="1" xfId="1" applyFont="1" applyFill="1" applyBorder="1" applyAlignment="1" applyProtection="1">
      <alignment horizontal="center" vertical="center"/>
    </xf>
    <xf numFmtId="165" fontId="4" fillId="3" borderId="1" xfId="6" applyNumberFormat="1" applyFont="1" applyFill="1" applyBorder="1" applyAlignment="1" applyProtection="1">
      <alignment horizontal="center" vertical="center"/>
    </xf>
    <xf numFmtId="165" fontId="4" fillId="4" borderId="7" xfId="6" applyNumberFormat="1" applyFont="1" applyFill="1" applyBorder="1" applyAlignment="1" applyProtection="1">
      <alignment horizontal="center" vertical="center"/>
    </xf>
    <xf numFmtId="165" fontId="4" fillId="0" borderId="7" xfId="6" applyNumberFormat="1" applyFont="1" applyFill="1" applyBorder="1" applyAlignment="1" applyProtection="1">
      <alignment horizontal="left" vertical="center" wrapText="1"/>
      <protection locked="0"/>
    </xf>
    <xf numFmtId="4" fontId="31" fillId="0" borderId="0" xfId="0" applyNumberFormat="1" applyFont="1" applyProtection="1"/>
    <xf numFmtId="0" fontId="4" fillId="39" borderId="1" xfId="0" applyNumberFormat="1" applyFont="1" applyFill="1" applyBorder="1" applyAlignment="1" applyProtection="1">
      <alignment horizontal="center" vertical="center"/>
    </xf>
    <xf numFmtId="165" fontId="4" fillId="0" borderId="7" xfId="0" applyNumberFormat="1" applyFont="1" applyFill="1" applyBorder="1" applyAlignment="1" applyProtection="1">
      <alignment horizontal="justify" vertical="center" wrapText="1"/>
      <protection locked="0"/>
    </xf>
    <xf numFmtId="0" fontId="2" fillId="0" borderId="1" xfId="0" applyFont="1" applyBorder="1" applyAlignment="1">
      <alignment wrapText="1"/>
    </xf>
    <xf numFmtId="165" fontId="4" fillId="0" borderId="1" xfId="0" applyNumberFormat="1" applyFont="1" applyFill="1" applyBorder="1" applyAlignment="1" applyProtection="1">
      <alignment horizontal="justify" vertical="center" wrapText="1"/>
      <protection locked="0"/>
    </xf>
    <xf numFmtId="0" fontId="2" fillId="0" borderId="0" xfId="0" applyFont="1" applyAlignment="1">
      <alignment horizontal="center" vertical="center" wrapText="1"/>
    </xf>
    <xf numFmtId="165" fontId="33" fillId="0" borderId="1" xfId="0" applyNumberFormat="1" applyFont="1" applyFill="1" applyBorder="1" applyAlignment="1" applyProtection="1">
      <alignment horizontal="justify" vertical="center" wrapText="1"/>
      <protection locked="0"/>
    </xf>
    <xf numFmtId="167" fontId="4" fillId="3" borderId="1" xfId="0" applyNumberFormat="1" applyFont="1" applyFill="1" applyBorder="1" applyAlignment="1" applyProtection="1">
      <alignment horizontal="center" vertical="center"/>
    </xf>
    <xf numFmtId="37" fontId="4" fillId="3" borderId="1" xfId="0" applyNumberFormat="1" applyFont="1" applyFill="1" applyBorder="1" applyAlignment="1" applyProtection="1">
      <alignment horizontal="center" vertical="center"/>
    </xf>
    <xf numFmtId="4" fontId="4" fillId="0" borderId="0" xfId="0" applyNumberFormat="1" applyFont="1" applyFill="1" applyBorder="1" applyAlignment="1" applyProtection="1">
      <alignment vertical="center"/>
    </xf>
    <xf numFmtId="4" fontId="4" fillId="0" borderId="0" xfId="0" applyNumberFormat="1" applyFont="1" applyFill="1" applyBorder="1" applyAlignment="1" applyProtection="1"/>
    <xf numFmtId="0" fontId="2" fillId="0" borderId="0" xfId="0" applyFont="1" applyAlignment="1">
      <alignment horizontal="left" vertical="center" wrapText="1"/>
    </xf>
    <xf numFmtId="0" fontId="5" fillId="2" borderId="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left" vertical="center"/>
    </xf>
    <xf numFmtId="0" fontId="5"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vertical="center"/>
    </xf>
    <xf numFmtId="0" fontId="0" fillId="0" borderId="0" xfId="0" applyProtection="1"/>
    <xf numFmtId="0" fontId="0" fillId="0" borderId="0" xfId="0" applyAlignment="1" applyProtection="1"/>
    <xf numFmtId="0" fontId="53" fillId="0" borderId="0" xfId="0" applyNumberFormat="1" applyFont="1" applyFill="1" applyBorder="1" applyAlignment="1" applyProtection="1">
      <alignment vertical="center"/>
    </xf>
    <xf numFmtId="0" fontId="53" fillId="0" borderId="0" xfId="0" applyNumberFormat="1" applyFont="1" applyFill="1" applyBorder="1" applyAlignment="1" applyProtection="1"/>
    <xf numFmtId="0" fontId="0" fillId="0" borderId="0" xfId="0" applyAlignment="1" applyProtection="1">
      <alignment horizontal="center"/>
    </xf>
    <xf numFmtId="165" fontId="53" fillId="3" borderId="1" xfId="0" applyNumberFormat="1" applyFont="1" applyFill="1" applyBorder="1" applyAlignment="1" applyProtection="1">
      <alignment horizontal="center" vertical="center"/>
    </xf>
    <xf numFmtId="0" fontId="53" fillId="3" borderId="1" xfId="0" applyNumberFormat="1" applyFont="1" applyFill="1" applyBorder="1" applyAlignment="1" applyProtection="1">
      <alignment horizontal="center" vertical="center"/>
    </xf>
    <xf numFmtId="165" fontId="53" fillId="0" borderId="1" xfId="0" applyNumberFormat="1" applyFont="1" applyFill="1" applyBorder="1" applyAlignment="1" applyProtection="1">
      <alignment horizontal="center" vertical="center"/>
    </xf>
    <xf numFmtId="165" fontId="53" fillId="0" borderId="1" xfId="0" applyNumberFormat="1" applyFont="1" applyFill="1" applyBorder="1" applyAlignment="1" applyProtection="1">
      <alignment horizontal="center" vertical="center"/>
      <protection locked="0"/>
    </xf>
    <xf numFmtId="0" fontId="53" fillId="0" borderId="0" xfId="0" applyNumberFormat="1" applyFont="1" applyFill="1" applyBorder="1" applyAlignment="1" applyProtection="1">
      <alignment vertical="center" wrapText="1"/>
    </xf>
    <xf numFmtId="165" fontId="33" fillId="0" borderId="7" xfId="0" applyNumberFormat="1" applyFont="1" applyFill="1" applyBorder="1" applyAlignment="1" applyProtection="1">
      <alignment horizontal="left" vertical="center" wrapText="1"/>
      <protection locked="0"/>
    </xf>
    <xf numFmtId="0" fontId="0" fillId="0" borderId="0" xfId="0" applyAlignment="1" applyProtection="1">
      <alignment wrapText="1"/>
    </xf>
    <xf numFmtId="0" fontId="4" fillId="0" borderId="0" xfId="0" applyNumberFormat="1" applyFont="1" applyFill="1" applyBorder="1" applyAlignment="1" applyProtection="1">
      <alignment vertical="center" wrapText="1"/>
    </xf>
    <xf numFmtId="0" fontId="53" fillId="0" borderId="0" xfId="0" applyNumberFormat="1" applyFont="1" applyFill="1" applyBorder="1" applyAlignment="1" applyProtection="1">
      <alignment wrapText="1"/>
    </xf>
    <xf numFmtId="0" fontId="1" fillId="0" borderId="0" xfId="0" applyFont="1" applyAlignment="1" applyProtection="1">
      <alignment wrapText="1"/>
    </xf>
    <xf numFmtId="0" fontId="0" fillId="0" borderId="0" xfId="0" applyAlignment="1" applyProtection="1">
      <alignment horizontal="center" wrapText="1"/>
    </xf>
    <xf numFmtId="0" fontId="4" fillId="2" borderId="1" xfId="0" applyNumberFormat="1" applyFont="1" applyFill="1" applyBorder="1" applyAlignment="1" applyProtection="1">
      <alignment horizontal="center" vertical="center" wrapText="1"/>
    </xf>
    <xf numFmtId="165" fontId="53" fillId="3" borderId="1" xfId="0" applyNumberFormat="1" applyFont="1" applyFill="1" applyBorder="1" applyAlignment="1" applyProtection="1">
      <alignment horizontal="center" vertical="center" wrapText="1"/>
      <protection locked="0"/>
    </xf>
    <xf numFmtId="0" fontId="53" fillId="3" borderId="1" xfId="0" applyNumberFormat="1" applyFont="1" applyFill="1" applyBorder="1" applyAlignment="1" applyProtection="1">
      <alignment horizontal="center" vertical="center" wrapText="1"/>
      <protection locked="0"/>
    </xf>
    <xf numFmtId="165" fontId="53" fillId="4" borderId="1" xfId="0" applyNumberFormat="1" applyFont="1" applyFill="1" applyBorder="1" applyAlignment="1" applyProtection="1">
      <alignment horizontal="center" vertical="center" wrapText="1"/>
      <protection locked="0"/>
    </xf>
    <xf numFmtId="165" fontId="53" fillId="0" borderId="1" xfId="0" applyNumberFormat="1" applyFont="1" applyFill="1" applyBorder="1" applyAlignment="1" applyProtection="1">
      <alignment horizontal="center" vertical="center" wrapText="1"/>
      <protection locked="0"/>
    </xf>
    <xf numFmtId="165" fontId="53" fillId="0" borderId="1" xfId="0" applyNumberFormat="1" applyFont="1" applyFill="1" applyBorder="1" applyAlignment="1" applyProtection="1">
      <alignment horizontal="center" vertical="center" wrapText="1"/>
    </xf>
    <xf numFmtId="165" fontId="4" fillId="4" borderId="7" xfId="0" applyNumberFormat="1" applyFont="1" applyFill="1" applyBorder="1" applyAlignment="1" applyProtection="1">
      <alignment horizontal="center" vertical="center" wrapText="1"/>
    </xf>
    <xf numFmtId="165" fontId="4" fillId="0" borderId="1" xfId="0" applyNumberFormat="1" applyFont="1" applyFill="1" applyBorder="1" applyAlignment="1" applyProtection="1">
      <alignment horizontal="center" vertical="center" wrapText="1"/>
    </xf>
    <xf numFmtId="0" fontId="53" fillId="0" borderId="0" xfId="0" applyNumberFormat="1" applyFont="1" applyFill="1" applyBorder="1" applyAlignment="1" applyProtection="1">
      <alignment vertical="center" wrapText="1"/>
      <protection locked="0"/>
    </xf>
    <xf numFmtId="165" fontId="4" fillId="38" borderId="7" xfId="0" applyNumberFormat="1" applyFont="1" applyFill="1" applyBorder="1" applyAlignment="1" applyProtection="1">
      <alignment horizontal="left" vertical="center" wrapText="1"/>
      <protection locked="0"/>
    </xf>
    <xf numFmtId="0" fontId="4" fillId="3" borderId="1" xfId="0" applyNumberFormat="1" applyFont="1" applyFill="1" applyBorder="1" applyAlignment="1" applyProtection="1">
      <alignment horizontal="center" vertical="center" wrapText="1"/>
      <protection locked="0"/>
    </xf>
    <xf numFmtId="4" fontId="4" fillId="3" borderId="1" xfId="0" applyNumberFormat="1" applyFont="1" applyFill="1" applyBorder="1" applyAlignment="1" applyProtection="1">
      <alignment horizontal="center" vertical="center" wrapText="1"/>
      <protection locked="0"/>
    </xf>
    <xf numFmtId="165" fontId="4" fillId="4" borderId="1" xfId="0" applyNumberFormat="1" applyFont="1" applyFill="1" applyBorder="1" applyAlignment="1" applyProtection="1">
      <alignment horizontal="center" vertical="center" wrapText="1"/>
    </xf>
    <xf numFmtId="0" fontId="0" fillId="0" borderId="0" xfId="0" applyFill="1" applyAlignment="1" applyProtection="1">
      <alignment wrapText="1"/>
    </xf>
    <xf numFmtId="170" fontId="51" fillId="0" borderId="0" xfId="0" applyNumberFormat="1" applyFont="1" applyAlignment="1">
      <alignment horizontal="center" vertical="center"/>
    </xf>
    <xf numFmtId="0" fontId="51" fillId="0" borderId="0" xfId="0" applyFont="1"/>
    <xf numFmtId="0" fontId="51" fillId="0" borderId="0" xfId="0" applyFont="1" applyProtection="1"/>
    <xf numFmtId="171" fontId="51" fillId="0" borderId="0" xfId="0" applyNumberFormat="1" applyFont="1" applyAlignment="1">
      <alignment horizontal="center" vertical="center"/>
    </xf>
    <xf numFmtId="0" fontId="1" fillId="0" borderId="0" xfId="0" applyFont="1" applyProtection="1"/>
    <xf numFmtId="0" fontId="3" fillId="2" borderId="2" xfId="0" applyNumberFormat="1" applyFont="1" applyFill="1" applyBorder="1" applyAlignment="1" applyProtection="1">
      <alignment horizontal="center" vertical="center" wrapText="1"/>
    </xf>
    <xf numFmtId="165" fontId="53" fillId="4" borderId="1" xfId="0" applyNumberFormat="1" applyFont="1" applyFill="1" applyBorder="1" applyAlignment="1" applyProtection="1">
      <alignment horizontal="center" vertical="center"/>
    </xf>
    <xf numFmtId="165" fontId="4" fillId="0" borderId="3" xfId="0" applyNumberFormat="1" applyFont="1" applyFill="1" applyBorder="1" applyAlignment="1" applyProtection="1">
      <alignment horizontal="center" vertical="center"/>
    </xf>
    <xf numFmtId="165" fontId="53" fillId="0" borderId="0" xfId="0" applyNumberFormat="1" applyFont="1" applyFill="1" applyBorder="1" applyAlignment="1" applyProtection="1">
      <alignment vertical="center" wrapText="1"/>
    </xf>
    <xf numFmtId="0" fontId="0" fillId="0" borderId="0" xfId="0" applyFill="1" applyProtection="1"/>
    <xf numFmtId="165" fontId="53" fillId="0" borderId="25" xfId="0" applyNumberFormat="1" applyFont="1" applyFill="1" applyBorder="1" applyAlignment="1" applyProtection="1">
      <alignment horizontal="center" vertical="center"/>
    </xf>
    <xf numFmtId="165" fontId="56" fillId="0" borderId="0" xfId="0" applyNumberFormat="1" applyFont="1" applyFill="1" applyBorder="1" applyAlignment="1" applyProtection="1">
      <alignment vertical="center" wrapText="1"/>
    </xf>
    <xf numFmtId="0" fontId="1" fillId="0" borderId="0" xfId="0" applyFont="1" applyFill="1" applyProtection="1"/>
    <xf numFmtId="0" fontId="0" fillId="0" borderId="0" xfId="0" applyAlignment="1" applyProtection="1">
      <alignment vertical="center"/>
    </xf>
    <xf numFmtId="165" fontId="4" fillId="0" borderId="7" xfId="0" applyNumberFormat="1" applyFont="1" applyFill="1" applyBorder="1" applyAlignment="1" applyProtection="1">
      <alignment horizontal="left" vertical="top" wrapText="1"/>
      <protection locked="0"/>
    </xf>
    <xf numFmtId="165" fontId="0" fillId="0" borderId="0" xfId="0" applyNumberFormat="1" applyAlignment="1" applyProtection="1">
      <alignment vertical="center"/>
    </xf>
    <xf numFmtId="165" fontId="4" fillId="4" borderId="1" xfId="0" applyNumberFormat="1" applyFont="1" applyFill="1" applyBorder="1" applyAlignment="1" applyProtection="1">
      <alignment horizontal="center" vertical="center"/>
      <protection locked="0"/>
    </xf>
    <xf numFmtId="43" fontId="4" fillId="0" borderId="0" xfId="0" applyNumberFormat="1" applyFont="1" applyFill="1" applyBorder="1" applyAlignment="1" applyProtection="1">
      <alignment vertical="center"/>
    </xf>
    <xf numFmtId="43" fontId="53" fillId="0" borderId="1" xfId="0" applyNumberFormat="1" applyFont="1" applyFill="1" applyBorder="1" applyAlignment="1" applyProtection="1">
      <alignment horizontal="center" vertical="center"/>
    </xf>
    <xf numFmtId="0" fontId="0" fillId="0" borderId="0" xfId="0" applyFill="1" applyAlignment="1" applyProtection="1">
      <alignment vertical="center"/>
    </xf>
    <xf numFmtId="0" fontId="57" fillId="0" borderId="0" xfId="0" applyFont="1" applyAlignment="1" applyProtection="1">
      <alignment vertical="center"/>
    </xf>
    <xf numFmtId="165" fontId="0" fillId="0" borderId="0" xfId="0" applyNumberFormat="1" applyFill="1" applyBorder="1" applyAlignment="1" applyProtection="1">
      <alignment vertical="center"/>
    </xf>
    <xf numFmtId="165" fontId="53" fillId="0" borderId="0" xfId="0" applyNumberFormat="1" applyFont="1" applyFill="1" applyBorder="1" applyAlignment="1">
      <alignment horizontal="center" vertical="center"/>
    </xf>
    <xf numFmtId="0" fontId="0" fillId="0" borderId="0" xfId="0" applyFill="1" applyBorder="1" applyAlignment="1" applyProtection="1">
      <alignment vertical="center"/>
    </xf>
    <xf numFmtId="165" fontId="53" fillId="0" borderId="0" xfId="0" applyNumberFormat="1" applyFont="1" applyFill="1" applyBorder="1" applyAlignment="1" applyProtection="1">
      <alignment horizontal="center" vertical="center"/>
      <protection locked="0"/>
    </xf>
    <xf numFmtId="165" fontId="4" fillId="0" borderId="1" xfId="0" applyNumberFormat="1" applyFont="1" applyFill="1" applyBorder="1" applyAlignment="1" applyProtection="1">
      <alignment horizontal="left" vertical="center" wrapText="1"/>
    </xf>
    <xf numFmtId="165" fontId="4" fillId="0" borderId="7" xfId="0" applyNumberFormat="1" applyFont="1" applyFill="1" applyBorder="1" applyAlignment="1" applyProtection="1">
      <alignment horizontal="left" vertical="top"/>
      <protection locked="0"/>
    </xf>
    <xf numFmtId="165" fontId="4" fillId="0" borderId="1" xfId="0" applyNumberFormat="1" applyFont="1" applyFill="1" applyBorder="1" applyAlignment="1" applyProtection="1">
      <alignment horizontal="left" vertical="center"/>
      <protection locked="0"/>
    </xf>
    <xf numFmtId="0" fontId="4" fillId="4" borderId="1"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left"/>
    </xf>
    <xf numFmtId="0" fontId="59" fillId="0" borderId="0" xfId="58" applyFont="1" applyAlignment="1" applyProtection="1"/>
    <xf numFmtId="0" fontId="60" fillId="0" borderId="0" xfId="58" applyNumberFormat="1" applyFont="1" applyFill="1" applyBorder="1" applyAlignment="1" applyProtection="1">
      <alignment horizontal="center" vertical="center"/>
    </xf>
    <xf numFmtId="0" fontId="61" fillId="0" borderId="0" xfId="58" applyFont="1" applyAlignment="1" applyProtection="1">
      <alignment horizontal="left" vertical="center"/>
    </xf>
    <xf numFmtId="170" fontId="62" fillId="0" borderId="0" xfId="58" applyNumberFormat="1" applyFont="1" applyAlignment="1" applyProtection="1">
      <alignment horizontal="center" vertical="center"/>
    </xf>
    <xf numFmtId="0" fontId="62" fillId="0" borderId="0" xfId="58" applyFont="1" applyAlignment="1" applyProtection="1"/>
    <xf numFmtId="0" fontId="62" fillId="0" borderId="0" xfId="58" applyFont="1" applyAlignment="1" applyProtection="1">
      <alignment vertical="center"/>
    </xf>
    <xf numFmtId="0" fontId="62" fillId="0" borderId="0" xfId="58" applyNumberFormat="1" applyFont="1" applyFill="1" applyBorder="1" applyAlignment="1" applyProtection="1">
      <alignment vertical="center"/>
    </xf>
    <xf numFmtId="0" fontId="62" fillId="0" borderId="0" xfId="58" applyNumberFormat="1" applyFont="1" applyFill="1" applyBorder="1" applyAlignment="1" applyProtection="1"/>
    <xf numFmtId="171" fontId="62" fillId="0" borderId="0" xfId="58" applyNumberFormat="1" applyFont="1" applyAlignment="1" applyProtection="1">
      <alignment horizontal="center" vertical="center"/>
    </xf>
    <xf numFmtId="0" fontId="60" fillId="2" borderId="1" xfId="58" applyNumberFormat="1" applyFont="1" applyFill="1" applyBorder="1" applyAlignment="1" applyProtection="1">
      <alignment horizontal="center" vertical="center"/>
    </xf>
    <xf numFmtId="0" fontId="60" fillId="2" borderId="2" xfId="58" applyNumberFormat="1" applyFont="1" applyFill="1" applyBorder="1" applyAlignment="1" applyProtection="1">
      <alignment horizontal="center" vertical="center" wrapText="1"/>
    </xf>
    <xf numFmtId="0" fontId="62" fillId="2" borderId="1" xfId="58" applyNumberFormat="1" applyFont="1" applyFill="1" applyBorder="1" applyAlignment="1" applyProtection="1">
      <alignment horizontal="center" vertical="center"/>
    </xf>
    <xf numFmtId="165" fontId="62" fillId="3" borderId="1" xfId="58" applyNumberFormat="1" applyFont="1" applyFill="1" applyBorder="1" applyAlignment="1" applyProtection="1">
      <alignment horizontal="center" vertical="center"/>
    </xf>
    <xf numFmtId="0" fontId="63" fillId="3" borderId="19" xfId="58" applyNumberFormat="1" applyFont="1" applyFill="1" applyBorder="1" applyAlignment="1" applyProtection="1">
      <alignment horizontal="center" vertical="center"/>
    </xf>
    <xf numFmtId="0" fontId="62" fillId="3" borderId="1" xfId="58" applyNumberFormat="1" applyFont="1" applyFill="1" applyBorder="1" applyAlignment="1" applyProtection="1">
      <alignment horizontal="center" vertical="center"/>
    </xf>
    <xf numFmtId="43" fontId="62" fillId="0" borderId="7" xfId="59" applyFont="1" applyFill="1" applyBorder="1" applyAlignment="1" applyProtection="1">
      <alignment horizontal="center" vertical="center"/>
    </xf>
    <xf numFmtId="165" fontId="62" fillId="40" borderId="1" xfId="58" applyNumberFormat="1" applyFont="1" applyFill="1" applyBorder="1" applyAlignment="1" applyProtection="1">
      <alignment horizontal="center" vertical="center"/>
    </xf>
    <xf numFmtId="165" fontId="62" fillId="0" borderId="1" xfId="58" applyNumberFormat="1" applyFont="1" applyFill="1" applyBorder="1" applyAlignment="1">
      <alignment horizontal="center" vertical="center"/>
      <protection locked="0"/>
    </xf>
    <xf numFmtId="165" fontId="63" fillId="3" borderId="19" xfId="58" applyNumberFormat="1" applyFont="1" applyFill="1" applyBorder="1" applyAlignment="1" applyProtection="1">
      <alignment horizontal="center" vertical="center"/>
    </xf>
    <xf numFmtId="165" fontId="63" fillId="0" borderId="19" xfId="58" applyNumberFormat="1" applyFont="1" applyFill="1" applyBorder="1" applyAlignment="1" applyProtection="1">
      <alignment horizontal="center" vertical="center"/>
    </xf>
    <xf numFmtId="165" fontId="62" fillId="0" borderId="1" xfId="60" applyNumberFormat="1" applyFont="1" applyFill="1" applyBorder="1" applyAlignment="1">
      <alignment horizontal="center" vertical="center"/>
    </xf>
    <xf numFmtId="165" fontId="63" fillId="41" borderId="19" xfId="58" applyNumberFormat="1" applyFont="1" applyFill="1" applyBorder="1" applyAlignment="1" applyProtection="1">
      <alignment horizontal="center" vertical="center"/>
    </xf>
    <xf numFmtId="165" fontId="62" fillId="0" borderId="1" xfId="58" applyNumberFormat="1" applyFont="1" applyFill="1" applyBorder="1" applyAlignment="1" applyProtection="1">
      <alignment horizontal="center" vertical="center"/>
    </xf>
    <xf numFmtId="165" fontId="62" fillId="40" borderId="7" xfId="58" applyNumberFormat="1" applyFont="1" applyFill="1" applyBorder="1" applyAlignment="1" applyProtection="1">
      <alignment horizontal="center" vertical="center"/>
    </xf>
    <xf numFmtId="165" fontId="62" fillId="0" borderId="7" xfId="58" applyNumberFormat="1" applyFont="1" applyFill="1" applyBorder="1" applyAlignment="1">
      <alignment horizontal="left" vertical="center" wrapText="1"/>
      <protection locked="0"/>
    </xf>
    <xf numFmtId="43" fontId="62" fillId="0" borderId="1" xfId="58" applyNumberFormat="1" applyFont="1" applyFill="1" applyBorder="1" applyAlignment="1" applyProtection="1">
      <alignment horizontal="center" vertical="center"/>
    </xf>
    <xf numFmtId="165" fontId="62" fillId="0" borderId="1" xfId="58" applyNumberFormat="1" applyFont="1" applyFill="1" applyBorder="1" applyAlignment="1">
      <alignment horizontal="left" vertical="center" wrapText="1"/>
      <protection locked="0"/>
    </xf>
    <xf numFmtId="164" fontId="62" fillId="3" borderId="1" xfId="58" applyNumberFormat="1" applyFont="1" applyFill="1" applyBorder="1" applyAlignment="1" applyProtection="1">
      <alignment horizontal="center" vertical="center"/>
    </xf>
    <xf numFmtId="4" fontId="62" fillId="3" borderId="1" xfId="58" applyNumberFormat="1" applyFont="1" applyFill="1" applyBorder="1" applyAlignment="1" applyProtection="1">
      <alignment horizontal="center" vertical="center"/>
    </xf>
    <xf numFmtId="43" fontId="62" fillId="0" borderId="0" xfId="58" applyNumberFormat="1" applyFont="1" applyFill="1" applyBorder="1" applyAlignment="1" applyProtection="1"/>
    <xf numFmtId="0" fontId="58" fillId="0" borderId="0" xfId="58" applyNumberFormat="1" applyFont="1" applyFill="1" applyBorder="1" applyAlignment="1" applyProtection="1"/>
    <xf numFmtId="0" fontId="59" fillId="0" borderId="0" xfId="58" applyFont="1" applyFill="1" applyAlignment="1" applyProtection="1"/>
    <xf numFmtId="0" fontId="31" fillId="0" borderId="0" xfId="6" applyFont="1" applyProtection="1"/>
    <xf numFmtId="0" fontId="50" fillId="0" borderId="0" xfId="6" applyFont="1" applyAlignment="1">
      <alignment horizontal="left" vertical="center"/>
    </xf>
    <xf numFmtId="170" fontId="29" fillId="0" borderId="0" xfId="6" applyNumberFormat="1" applyFont="1" applyAlignment="1">
      <alignment horizontal="center" vertical="center"/>
    </xf>
    <xf numFmtId="0" fontId="29" fillId="0" borderId="0" xfId="6" applyFont="1"/>
    <xf numFmtId="0" fontId="29" fillId="0" borderId="0" xfId="6" applyFont="1" applyAlignment="1">
      <alignment vertical="center"/>
    </xf>
    <xf numFmtId="0" fontId="4" fillId="0" borderId="0" xfId="6" applyNumberFormat="1" applyFont="1" applyFill="1" applyBorder="1" applyAlignment="1" applyProtection="1">
      <alignment vertical="center"/>
    </xf>
    <xf numFmtId="0" fontId="4" fillId="0" borderId="0" xfId="6" applyNumberFormat="1" applyFont="1" applyFill="1" applyBorder="1" applyAlignment="1" applyProtection="1">
      <alignment horizontal="center" vertical="center"/>
    </xf>
    <xf numFmtId="0" fontId="4" fillId="0" borderId="0" xfId="6" applyNumberFormat="1" applyFont="1" applyFill="1" applyBorder="1" applyAlignment="1" applyProtection="1"/>
    <xf numFmtId="171" fontId="29" fillId="0" borderId="0" xfId="6" applyNumberFormat="1" applyFont="1" applyAlignment="1">
      <alignment horizontal="center" vertical="center"/>
    </xf>
    <xf numFmtId="0" fontId="4" fillId="0" borderId="0" xfId="6" applyNumberFormat="1" applyFont="1" applyFill="1" applyBorder="1" applyAlignment="1" applyProtection="1">
      <alignment horizontal="center"/>
    </xf>
    <xf numFmtId="0" fontId="5" fillId="2" borderId="1" xfId="6" applyNumberFormat="1" applyFont="1" applyFill="1" applyBorder="1" applyAlignment="1" applyProtection="1">
      <alignment horizontal="center" vertical="center"/>
    </xf>
    <xf numFmtId="0" fontId="5" fillId="2" borderId="2" xfId="6" applyNumberFormat="1" applyFont="1" applyFill="1" applyBorder="1" applyAlignment="1" applyProtection="1">
      <alignment horizontal="center" vertical="center" wrapText="1"/>
    </xf>
    <xf numFmtId="0" fontId="4" fillId="2" borderId="1" xfId="6" applyNumberFormat="1" applyFont="1" applyFill="1" applyBorder="1" applyAlignment="1" applyProtection="1">
      <alignment horizontal="center" vertical="center"/>
    </xf>
    <xf numFmtId="0" fontId="4" fillId="3" borderId="1" xfId="6" applyNumberFormat="1" applyFont="1" applyFill="1" applyBorder="1" applyAlignment="1" applyProtection="1">
      <alignment horizontal="center" vertical="center"/>
    </xf>
    <xf numFmtId="165" fontId="4" fillId="0" borderId="1" xfId="6" applyNumberFormat="1" applyFont="1" applyFill="1" applyBorder="1" applyAlignment="1" applyProtection="1">
      <alignment horizontal="center" vertical="center"/>
      <protection locked="0"/>
    </xf>
    <xf numFmtId="1" fontId="4" fillId="0" borderId="7" xfId="6" applyNumberFormat="1" applyFont="1" applyFill="1" applyBorder="1" applyAlignment="1" applyProtection="1">
      <alignment horizontal="left" vertical="center" wrapText="1"/>
      <protection locked="0"/>
    </xf>
    <xf numFmtId="165" fontId="4" fillId="0" borderId="7" xfId="6" applyNumberFormat="1" applyFont="1" applyFill="1" applyBorder="1" applyAlignment="1" applyProtection="1">
      <alignment horizontal="left" vertical="top"/>
      <protection locked="0"/>
    </xf>
    <xf numFmtId="165" fontId="4" fillId="0" borderId="1" xfId="6" applyNumberFormat="1" applyFont="1" applyFill="1" applyBorder="1" applyAlignment="1" applyProtection="1">
      <alignment horizontal="left" vertical="center" wrapText="1"/>
      <protection locked="0"/>
    </xf>
    <xf numFmtId="165" fontId="4" fillId="0" borderId="1" xfId="6" applyNumberFormat="1" applyFont="1" applyFill="1" applyBorder="1" applyAlignment="1" applyProtection="1">
      <alignment horizontal="center" vertical="center" wrapText="1"/>
      <protection locked="0"/>
    </xf>
    <xf numFmtId="165" fontId="4" fillId="0" borderId="1" xfId="6" applyNumberFormat="1" applyFont="1" applyFill="1" applyBorder="1" applyAlignment="1" applyProtection="1">
      <alignment horizontal="left" vertical="top"/>
      <protection locked="0"/>
    </xf>
    <xf numFmtId="164" fontId="4" fillId="3" borderId="1" xfId="6" applyNumberFormat="1" applyFont="1" applyFill="1" applyBorder="1" applyAlignment="1" applyProtection="1">
      <alignment horizontal="center" vertical="center"/>
    </xf>
    <xf numFmtId="4" fontId="4" fillId="3" borderId="1" xfId="6" applyNumberFormat="1" applyFont="1" applyFill="1" applyBorder="1" applyAlignment="1" applyProtection="1">
      <alignment horizontal="center" vertical="center"/>
    </xf>
    <xf numFmtId="43" fontId="4" fillId="0" borderId="0" xfId="6" applyNumberFormat="1" applyFont="1" applyFill="1" applyBorder="1" applyAlignment="1" applyProtection="1">
      <alignment horizontal="center"/>
    </xf>
    <xf numFmtId="0" fontId="3" fillId="0" borderId="0" xfId="6" applyNumberFormat="1" applyFont="1" applyFill="1" applyBorder="1" applyAlignment="1" applyProtection="1"/>
    <xf numFmtId="0" fontId="31" fillId="0" borderId="0" xfId="6" applyFont="1" applyAlignment="1" applyProtection="1">
      <alignment horizontal="center"/>
    </xf>
    <xf numFmtId="0" fontId="1" fillId="0" borderId="0" xfId="6"/>
    <xf numFmtId="0" fontId="5" fillId="0" borderId="0" xfId="6" applyFont="1" applyAlignment="1">
      <alignment horizontal="center" vertical="center"/>
    </xf>
    <xf numFmtId="0" fontId="4" fillId="0" borderId="0" xfId="6" applyFont="1" applyAlignment="1">
      <alignment vertical="center"/>
    </xf>
    <xf numFmtId="0" fontId="31" fillId="0" borderId="0" xfId="6" applyFont="1"/>
    <xf numFmtId="0" fontId="4" fillId="0" borderId="0" xfId="6" applyFont="1"/>
    <xf numFmtId="0" fontId="5" fillId="2" borderId="1" xfId="6" applyFont="1" applyFill="1" applyBorder="1" applyAlignment="1">
      <alignment horizontal="center" vertical="center"/>
    </xf>
    <xf numFmtId="0" fontId="5" fillId="2" borderId="2" xfId="6" applyFont="1" applyFill="1" applyBorder="1" applyAlignment="1">
      <alignment horizontal="center" vertical="center" wrapText="1"/>
    </xf>
    <xf numFmtId="0" fontId="4" fillId="2" borderId="1" xfId="6" applyFont="1" applyFill="1" applyBorder="1" applyAlignment="1">
      <alignment horizontal="center" vertical="center"/>
    </xf>
    <xf numFmtId="165" fontId="4" fillId="30" borderId="1" xfId="6" applyNumberFormat="1" applyFont="1" applyFill="1" applyBorder="1" applyAlignment="1">
      <alignment horizontal="center" vertical="center"/>
    </xf>
    <xf numFmtId="0" fontId="4" fillId="30" borderId="1" xfId="6" applyFont="1" applyFill="1" applyBorder="1" applyAlignment="1">
      <alignment horizontal="center" vertical="center"/>
    </xf>
    <xf numFmtId="165" fontId="4" fillId="4" borderId="1" xfId="6" applyNumberFormat="1" applyFont="1" applyFill="1" applyBorder="1" applyAlignment="1">
      <alignment horizontal="center" vertical="center"/>
    </xf>
    <xf numFmtId="165" fontId="4" fillId="0" borderId="1" xfId="6" applyNumberFormat="1" applyFont="1" applyBorder="1" applyAlignment="1" applyProtection="1">
      <alignment horizontal="center" vertical="center"/>
      <protection locked="0"/>
    </xf>
    <xf numFmtId="165" fontId="4" fillId="30" borderId="1" xfId="0" applyNumberFormat="1" applyFont="1" applyFill="1" applyBorder="1" applyAlignment="1">
      <alignment horizontal="center" vertical="center"/>
    </xf>
    <xf numFmtId="165" fontId="4" fillId="0" borderId="1" xfId="6" applyNumberFormat="1" applyFont="1" applyBorder="1" applyAlignment="1">
      <alignment horizontal="center" vertical="center"/>
    </xf>
    <xf numFmtId="165" fontId="4" fillId="4" borderId="7" xfId="6" applyNumberFormat="1" applyFont="1" applyFill="1" applyBorder="1" applyAlignment="1">
      <alignment horizontal="center" vertical="center"/>
    </xf>
    <xf numFmtId="0" fontId="4" fillId="30" borderId="1" xfId="6" applyFont="1" applyFill="1" applyBorder="1" applyAlignment="1">
      <alignment horizontal="center" vertical="center" wrapText="1"/>
    </xf>
    <xf numFmtId="164" fontId="4" fillId="3" borderId="1" xfId="6" applyNumberFormat="1" applyFont="1" applyFill="1" applyBorder="1" applyAlignment="1">
      <alignment horizontal="center" vertical="center"/>
    </xf>
    <xf numFmtId="4" fontId="4" fillId="3" borderId="1" xfId="6" applyNumberFormat="1" applyFont="1" applyFill="1" applyBorder="1" applyAlignment="1">
      <alignment horizontal="center" vertical="center"/>
    </xf>
    <xf numFmtId="43" fontId="4" fillId="0" borderId="0" xfId="6" applyNumberFormat="1" applyFont="1"/>
    <xf numFmtId="0" fontId="3" fillId="0" borderId="0" xfId="6" applyFont="1"/>
    <xf numFmtId="43" fontId="4" fillId="0" borderId="1" xfId="0" applyNumberFormat="1" applyFont="1" applyFill="1" applyBorder="1" applyAlignment="1" applyProtection="1">
      <alignment horizontal="center" vertical="center"/>
    </xf>
    <xf numFmtId="0" fontId="31" fillId="0" borderId="0" xfId="0" applyFont="1" applyAlignment="1" applyProtection="1">
      <alignment horizontal="left"/>
    </xf>
    <xf numFmtId="0" fontId="31" fillId="0" borderId="0" xfId="0" applyFont="1" applyAlignment="1" applyProtection="1">
      <alignment horizontal="center" vertical="center"/>
    </xf>
    <xf numFmtId="0" fontId="33" fillId="3" borderId="1" xfId="0" applyNumberFormat="1" applyFont="1" applyFill="1" applyBorder="1" applyAlignment="1" applyProtection="1">
      <alignment horizontal="center" vertical="center" wrapText="1"/>
    </xf>
    <xf numFmtId="165" fontId="49" fillId="36" borderId="28" xfId="0" applyNumberFormat="1" applyFont="1" applyFill="1" applyBorder="1" applyAlignment="1">
      <alignment horizontal="center" vertical="center"/>
    </xf>
    <xf numFmtId="0" fontId="65" fillId="36" borderId="30" xfId="0" applyFont="1" applyFill="1" applyBorder="1" applyAlignment="1">
      <alignment horizontal="center" vertical="center"/>
    </xf>
    <xf numFmtId="165" fontId="49" fillId="37" borderId="32" xfId="0" applyNumberFormat="1" applyFont="1" applyFill="1" applyBorder="1" applyAlignment="1">
      <alignment horizontal="center" vertical="center"/>
    </xf>
    <xf numFmtId="0" fontId="64" fillId="36" borderId="32" xfId="0" applyFont="1" applyFill="1" applyBorder="1" applyAlignment="1">
      <alignment horizontal="center" vertical="center"/>
    </xf>
    <xf numFmtId="0" fontId="65" fillId="36" borderId="32" xfId="0" applyFont="1" applyFill="1" applyBorder="1" applyAlignment="1">
      <alignment horizontal="center" vertical="center"/>
    </xf>
    <xf numFmtId="0" fontId="65" fillId="36" borderId="32" xfId="0" applyFont="1" applyFill="1" applyBorder="1" applyAlignment="1">
      <alignment horizontal="center" vertical="center" wrapText="1"/>
    </xf>
    <xf numFmtId="0" fontId="29" fillId="0" borderId="0" xfId="0" applyNumberFormat="1" applyFont="1" applyFill="1" applyBorder="1" applyAlignment="1" applyProtection="1">
      <alignment vertical="center"/>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38" borderId="1" xfId="0" applyFont="1" applyFill="1" applyBorder="1" applyAlignment="1">
      <alignment horizontal="center" vertical="center"/>
    </xf>
    <xf numFmtId="0" fontId="4" fillId="0" borderId="1" xfId="0" applyFont="1" applyBorder="1" applyAlignment="1">
      <alignment horizontal="center" vertical="center"/>
    </xf>
    <xf numFmtId="165" fontId="4" fillId="3" borderId="1" xfId="0" applyNumberFormat="1" applyFont="1" applyFill="1" applyBorder="1" applyAlignment="1">
      <alignment horizontal="center" vertical="center"/>
    </xf>
    <xf numFmtId="165" fontId="4" fillId="4" borderId="1" xfId="0" applyNumberFormat="1" applyFont="1" applyFill="1" applyBorder="1" applyAlignment="1">
      <alignment horizontal="center" vertical="center"/>
    </xf>
    <xf numFmtId="165" fontId="4" fillId="0" borderId="1" xfId="0" applyNumberFormat="1" applyFont="1" applyBorder="1" applyAlignment="1" applyProtection="1">
      <alignment horizontal="center" vertical="center"/>
      <protection locked="0"/>
    </xf>
    <xf numFmtId="165" fontId="4" fillId="0" borderId="1" xfId="0" applyNumberFormat="1" applyFont="1" applyBorder="1" applyAlignment="1">
      <alignment horizontal="center" vertical="center"/>
    </xf>
    <xf numFmtId="165" fontId="4" fillId="0" borderId="7" xfId="0" applyNumberFormat="1" applyFont="1" applyFill="1" applyBorder="1" applyAlignment="1" applyProtection="1">
      <alignment horizontal="left" vertical="center"/>
      <protection locked="0"/>
    </xf>
    <xf numFmtId="0" fontId="29" fillId="0" borderId="0" xfId="0" applyFont="1" applyAlignment="1"/>
    <xf numFmtId="0" fontId="65" fillId="36" borderId="28" xfId="0" applyFont="1" applyFill="1" applyBorder="1" applyAlignment="1">
      <alignment horizontal="left" vertical="center" wrapText="1"/>
    </xf>
    <xf numFmtId="0" fontId="4" fillId="4" borderId="1" xfId="0" applyNumberFormat="1" applyFont="1" applyFill="1" applyBorder="1" applyAlignment="1" applyProtection="1"/>
    <xf numFmtId="0" fontId="4" fillId="0" borderId="18" xfId="0" applyNumberFormat="1" applyFont="1" applyFill="1" applyBorder="1" applyAlignment="1" applyProtection="1"/>
    <xf numFmtId="0" fontId="31" fillId="0" borderId="18" xfId="0" applyFont="1" applyBorder="1" applyProtection="1"/>
    <xf numFmtId="165" fontId="4" fillId="3" borderId="1" xfId="0" applyNumberFormat="1" applyFont="1" applyFill="1" applyBorder="1" applyAlignment="1" applyProtection="1">
      <alignment horizontal="center" vertical="center"/>
      <protection locked="0"/>
    </xf>
    <xf numFmtId="0" fontId="4" fillId="3" borderId="1" xfId="0" applyNumberFormat="1" applyFont="1" applyFill="1" applyBorder="1" applyAlignment="1" applyProtection="1">
      <alignment horizontal="center" vertical="center"/>
      <protection locked="0"/>
    </xf>
    <xf numFmtId="0" fontId="4" fillId="3" borderId="7" xfId="0" applyNumberFormat="1" applyFont="1" applyFill="1" applyBorder="1" applyAlignment="1" applyProtection="1">
      <alignment horizontal="center" vertical="center"/>
      <protection locked="0"/>
    </xf>
    <xf numFmtId="0" fontId="4" fillId="30" borderId="1" xfId="0" applyNumberFormat="1" applyFont="1" applyFill="1" applyBorder="1" applyAlignment="1" applyProtection="1">
      <alignment horizontal="center" vertical="center"/>
      <protection locked="0"/>
    </xf>
    <xf numFmtId="165" fontId="4" fillId="4" borderId="1" xfId="0" applyNumberFormat="1" applyFont="1" applyFill="1" applyBorder="1" applyAlignment="1" applyProtection="1">
      <alignment horizontal="center" vertical="center" wrapText="1"/>
      <protection locked="0"/>
    </xf>
    <xf numFmtId="0" fontId="51" fillId="30" borderId="1" xfId="3" applyNumberFormat="1" applyFont="1" applyFill="1" applyBorder="1" applyAlignment="1" applyProtection="1">
      <alignment horizontal="center" vertical="center"/>
    </xf>
    <xf numFmtId="165" fontId="4" fillId="0" borderId="7" xfId="0" applyNumberFormat="1" applyFont="1" applyFill="1" applyBorder="1" applyAlignment="1" applyProtection="1">
      <alignment horizontal="center" vertical="center" wrapText="1"/>
    </xf>
    <xf numFmtId="165" fontId="2" fillId="0" borderId="7" xfId="0" applyNumberFormat="1" applyFont="1" applyFill="1" applyBorder="1" applyAlignment="1" applyProtection="1">
      <alignment horizontal="left" vertical="center" wrapText="1"/>
    </xf>
    <xf numFmtId="165" fontId="4" fillId="0" borderId="7" xfId="0" applyNumberFormat="1" applyFont="1" applyFill="1" applyBorder="1" applyAlignment="1" applyProtection="1">
      <alignment horizontal="left" vertical="center" wrapText="1"/>
    </xf>
    <xf numFmtId="4" fontId="4" fillId="3" borderId="1" xfId="0" applyNumberFormat="1" applyFont="1" applyFill="1" applyBorder="1" applyAlignment="1" applyProtection="1">
      <alignment horizontal="center" vertical="center"/>
      <protection locked="0"/>
    </xf>
    <xf numFmtId="0" fontId="5" fillId="0" borderId="0" xfId="0" applyNumberFormat="1" applyFont="1" applyFill="1" applyBorder="1" applyAlignment="1" applyProtection="1">
      <alignment horizontal="left" vertical="center" wrapText="1"/>
    </xf>
    <xf numFmtId="170" fontId="29" fillId="0" borderId="0" xfId="0" applyNumberFormat="1" applyFont="1" applyAlignment="1">
      <alignment horizontal="left" vertical="center"/>
    </xf>
    <xf numFmtId="0" fontId="31" fillId="0" borderId="0" xfId="0" applyFont="1" applyAlignment="1" applyProtection="1">
      <alignment horizontal="left" vertical="center" wrapText="1"/>
    </xf>
    <xf numFmtId="171" fontId="29" fillId="0" borderId="0" xfId="0" applyNumberFormat="1" applyFont="1" applyAlignment="1">
      <alignment horizontal="left" vertical="center"/>
    </xf>
    <xf numFmtId="172" fontId="31" fillId="30" borderId="1" xfId="0" applyNumberFormat="1" applyFont="1" applyFill="1" applyBorder="1" applyAlignment="1" applyProtection="1">
      <alignment horizontal="center" vertical="center"/>
    </xf>
    <xf numFmtId="0" fontId="31" fillId="30" borderId="1" xfId="0" applyNumberFormat="1" applyFont="1" applyFill="1" applyBorder="1" applyAlignment="1" applyProtection="1">
      <alignment horizontal="left" vertical="center" wrapText="1"/>
    </xf>
    <xf numFmtId="0" fontId="31" fillId="30" borderId="1" xfId="0" applyNumberFormat="1" applyFont="1" applyFill="1" applyBorder="1" applyAlignment="1" applyProtection="1">
      <alignment horizontal="center" vertical="center" wrapText="1"/>
    </xf>
    <xf numFmtId="9" fontId="31" fillId="30" borderId="1" xfId="57" applyNumberFormat="1" applyFont="1" applyFill="1" applyBorder="1" applyAlignment="1" applyProtection="1">
      <alignment horizontal="center" vertical="center"/>
    </xf>
    <xf numFmtId="0" fontId="33" fillId="0" borderId="0" xfId="0" applyFont="1" applyFill="1" applyAlignment="1">
      <alignment horizontal="left" vertical="center" wrapText="1"/>
    </xf>
    <xf numFmtId="0" fontId="4" fillId="0" borderId="1" xfId="0" applyFont="1" applyFill="1" applyBorder="1" applyAlignment="1">
      <alignment horizontal="left" vertical="center" wrapText="1"/>
    </xf>
    <xf numFmtId="0" fontId="4" fillId="3" borderId="3" xfId="0" applyNumberFormat="1" applyFont="1" applyFill="1" applyBorder="1" applyAlignment="1" applyProtection="1">
      <alignment horizontal="justify" vertical="center" wrapText="1"/>
      <protection locked="0"/>
    </xf>
    <xf numFmtId="9" fontId="4" fillId="3" borderId="1" xfId="0" applyNumberFormat="1" applyFont="1" applyFill="1" applyBorder="1" applyAlignment="1" applyProtection="1">
      <alignment horizontal="center" vertical="center"/>
      <protection locked="0"/>
    </xf>
    <xf numFmtId="0" fontId="4" fillId="30" borderId="1"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left" vertical="center" wrapText="1"/>
    </xf>
    <xf numFmtId="0" fontId="4" fillId="3" borderId="1" xfId="6" applyNumberFormat="1" applyFont="1" applyFill="1" applyBorder="1" applyAlignment="1" applyProtection="1">
      <alignment horizontal="center" vertical="center"/>
      <protection locked="0"/>
    </xf>
    <xf numFmtId="0" fontId="66" fillId="0" borderId="0" xfId="0" applyFont="1"/>
    <xf numFmtId="164" fontId="4" fillId="3" borderId="1" xfId="0" applyNumberFormat="1" applyFont="1" applyFill="1" applyBorder="1" applyAlignment="1" applyProtection="1">
      <alignment horizontal="center" vertical="center"/>
      <protection locked="0"/>
    </xf>
    <xf numFmtId="0" fontId="53" fillId="0" borderId="0" xfId="0" applyFont="1" applyAlignment="1">
      <alignment vertical="center"/>
    </xf>
    <xf numFmtId="0" fontId="53" fillId="0" borderId="0" xfId="0" applyFont="1"/>
    <xf numFmtId="0" fontId="0" fillId="0" borderId="0" xfId="0" applyAlignment="1">
      <alignment horizont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4" fillId="2" borderId="1" xfId="0" applyFont="1" applyFill="1" applyBorder="1" applyAlignment="1">
      <alignment horizontal="center" vertical="center"/>
    </xf>
    <xf numFmtId="165" fontId="51" fillId="3" borderId="1" xfId="0" applyNumberFormat="1" applyFont="1" applyFill="1" applyBorder="1" applyAlignment="1">
      <alignment horizontal="center" vertical="center"/>
    </xf>
    <xf numFmtId="0" fontId="51" fillId="3" borderId="1" xfId="0" applyFont="1" applyFill="1" applyBorder="1" applyAlignment="1">
      <alignment horizontal="center" vertical="center"/>
    </xf>
    <xf numFmtId="165" fontId="53" fillId="0" borderId="1" xfId="0" applyNumberFormat="1" applyFont="1" applyBorder="1" applyAlignment="1">
      <alignment horizontal="center" vertical="center"/>
    </xf>
    <xf numFmtId="165" fontId="53" fillId="0" borderId="1" xfId="0" applyNumberFormat="1" applyFont="1" applyBorder="1" applyAlignment="1" applyProtection="1">
      <alignment horizontal="center" vertical="center"/>
      <protection locked="0"/>
    </xf>
    <xf numFmtId="165" fontId="4" fillId="4" borderId="7" xfId="0" applyNumberFormat="1" applyFont="1" applyFill="1" applyBorder="1" applyAlignment="1">
      <alignment horizontal="center" vertical="center"/>
    </xf>
    <xf numFmtId="165" fontId="4" fillId="0" borderId="7" xfId="0" applyNumberFormat="1" applyFont="1" applyBorder="1" applyAlignment="1" applyProtection="1">
      <alignment horizontal="center" vertical="center" wrapText="1"/>
      <protection locked="0"/>
    </xf>
    <xf numFmtId="165" fontId="51" fillId="4" borderId="1" xfId="0" applyNumberFormat="1" applyFont="1" applyFill="1" applyBorder="1" applyAlignment="1">
      <alignment horizontal="center" vertical="center"/>
    </xf>
    <xf numFmtId="0" fontId="51" fillId="4" borderId="1" xfId="0" applyFont="1" applyFill="1" applyBorder="1" applyAlignment="1">
      <alignment horizontal="center" vertical="center"/>
    </xf>
    <xf numFmtId="165" fontId="53" fillId="0" borderId="1" xfId="0" applyNumberFormat="1" applyFont="1" applyFill="1" applyBorder="1" applyAlignment="1">
      <alignment horizontal="center" vertical="center"/>
    </xf>
    <xf numFmtId="165" fontId="53" fillId="38" borderId="1" xfId="0" applyNumberFormat="1" applyFont="1" applyFill="1" applyBorder="1" applyAlignment="1" applyProtection="1">
      <alignment horizontal="center" vertical="center"/>
      <protection locked="0"/>
    </xf>
    <xf numFmtId="165" fontId="53" fillId="38" borderId="1" xfId="0" applyNumberFormat="1" applyFont="1" applyFill="1" applyBorder="1" applyAlignment="1">
      <alignment horizontal="center" vertical="center"/>
    </xf>
    <xf numFmtId="165" fontId="4" fillId="38" borderId="7" xfId="0" applyNumberFormat="1" applyFont="1" applyFill="1" applyBorder="1" applyAlignment="1">
      <alignment horizontal="center" vertical="center"/>
    </xf>
    <xf numFmtId="0" fontId="0" fillId="38" borderId="0" xfId="0" applyFill="1"/>
    <xf numFmtId="165" fontId="4" fillId="0" borderId="1" xfId="0" applyNumberFormat="1" applyFont="1" applyBorder="1" applyAlignment="1" applyProtection="1">
      <alignment horizontal="center" vertical="center" wrapText="1"/>
      <protection locked="0"/>
    </xf>
    <xf numFmtId="4" fontId="4" fillId="3" borderId="1" xfId="0" applyNumberFormat="1" applyFont="1" applyFill="1" applyBorder="1" applyAlignment="1">
      <alignment horizontal="center" vertical="center"/>
    </xf>
    <xf numFmtId="173" fontId="4" fillId="0" borderId="0" xfId="0" applyNumberFormat="1" applyFont="1"/>
    <xf numFmtId="43" fontId="4" fillId="0" borderId="7" xfId="1" applyFont="1" applyFill="1" applyBorder="1" applyAlignment="1" applyProtection="1">
      <alignment horizontal="left" vertical="center"/>
    </xf>
    <xf numFmtId="165" fontId="4" fillId="0" borderId="7" xfId="0" applyNumberFormat="1" applyFont="1" applyBorder="1" applyAlignment="1" applyProtection="1">
      <alignment horizontal="left" vertical="center" wrapText="1"/>
      <protection locked="0"/>
    </xf>
    <xf numFmtId="0" fontId="4"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xf>
    <xf numFmtId="165" fontId="51" fillId="0" borderId="27" xfId="0" applyNumberFormat="1" applyFont="1" applyFill="1" applyBorder="1" applyAlignment="1">
      <alignment horizontal="center" vertical="center"/>
    </xf>
    <xf numFmtId="165" fontId="51" fillId="0" borderId="0" xfId="0" applyNumberFormat="1" applyFont="1" applyFill="1" applyBorder="1" applyAlignment="1">
      <alignment horizontal="center" vertical="center"/>
    </xf>
    <xf numFmtId="0" fontId="51" fillId="0" borderId="0" xfId="0" applyFont="1" applyFill="1" applyBorder="1" applyAlignment="1">
      <alignment horizontal="center" vertical="center"/>
    </xf>
    <xf numFmtId="165" fontId="53" fillId="3" borderId="1" xfId="0" applyNumberFormat="1" applyFont="1" applyFill="1" applyBorder="1" applyAlignment="1">
      <alignment horizontal="center" vertical="center"/>
    </xf>
    <xf numFmtId="0" fontId="53" fillId="3" borderId="1" xfId="0" applyFont="1" applyFill="1" applyBorder="1" applyAlignment="1">
      <alignment horizontal="center" vertical="center"/>
    </xf>
    <xf numFmtId="0" fontId="53" fillId="0" borderId="1" xfId="0" applyFont="1" applyBorder="1" applyAlignment="1">
      <alignment horizontal="center" vertical="center"/>
    </xf>
    <xf numFmtId="0" fontId="51" fillId="0" borderId="27" xfId="0" applyFont="1" applyFill="1" applyBorder="1" applyAlignment="1">
      <alignment horizontal="center" vertical="center"/>
    </xf>
    <xf numFmtId="0" fontId="4" fillId="28" borderId="36" xfId="0" applyFont="1" applyFill="1" applyBorder="1" applyAlignment="1">
      <alignment horizontal="center" vertical="center"/>
    </xf>
    <xf numFmtId="165" fontId="4" fillId="0" borderId="39" xfId="0" applyNumberFormat="1" applyFont="1" applyFill="1" applyBorder="1" applyAlignment="1" applyProtection="1">
      <alignment horizontal="center" vertical="center"/>
    </xf>
    <xf numFmtId="165" fontId="4" fillId="0" borderId="36" xfId="0" applyNumberFormat="1" applyFont="1" applyBorder="1" applyAlignment="1">
      <alignment horizontal="center" vertical="center"/>
    </xf>
    <xf numFmtId="0" fontId="4" fillId="0" borderId="36" xfId="0" applyFont="1" applyBorder="1" applyAlignment="1">
      <alignment horizontal="center" vertical="center"/>
    </xf>
    <xf numFmtId="0" fontId="4" fillId="28" borderId="36" xfId="6" applyFont="1" applyFill="1" applyBorder="1" applyAlignment="1">
      <alignment horizontal="center" vertical="center"/>
    </xf>
    <xf numFmtId="0" fontId="4" fillId="3" borderId="39" xfId="0" applyNumberFormat="1" applyFont="1" applyFill="1" applyBorder="1" applyAlignment="1" applyProtection="1">
      <alignment horizontal="center" vertical="center"/>
    </xf>
    <xf numFmtId="165" fontId="4" fillId="3" borderId="39" xfId="0" applyNumberFormat="1" applyFont="1" applyFill="1" applyBorder="1" applyAlignment="1" applyProtection="1">
      <alignment horizontal="center" vertical="center"/>
    </xf>
    <xf numFmtId="165" fontId="4" fillId="0" borderId="39" xfId="0" applyNumberFormat="1" applyFont="1" applyFill="1" applyBorder="1" applyAlignment="1" applyProtection="1">
      <alignment horizontal="center" vertical="center"/>
      <protection locked="0"/>
    </xf>
    <xf numFmtId="165" fontId="4" fillId="3" borderId="39" xfId="6" applyNumberFormat="1" applyFont="1" applyFill="1" applyBorder="1" applyAlignment="1" applyProtection="1">
      <alignment horizontal="center" vertical="center"/>
    </xf>
    <xf numFmtId="165" fontId="4" fillId="29" borderId="7" xfId="0" applyNumberFormat="1" applyFont="1" applyFill="1" applyBorder="1" applyAlignment="1">
      <alignment horizontal="center" vertical="center"/>
    </xf>
    <xf numFmtId="0" fontId="35" fillId="0" borderId="0" xfId="0" applyFont="1" applyAlignment="1">
      <alignment vertical="center"/>
    </xf>
    <xf numFmtId="0" fontId="4" fillId="28" borderId="49" xfId="0" applyFont="1" applyFill="1" applyBorder="1" applyAlignment="1">
      <alignment horizontal="center" vertical="center"/>
    </xf>
    <xf numFmtId="0" fontId="4" fillId="0" borderId="49" xfId="0" applyFont="1" applyBorder="1" applyAlignment="1">
      <alignment horizontal="center" vertical="center"/>
    </xf>
    <xf numFmtId="0" fontId="4" fillId="28" borderId="49" xfId="6" applyFont="1" applyFill="1" applyBorder="1" applyAlignment="1">
      <alignment horizontal="center" vertical="center"/>
    </xf>
    <xf numFmtId="165" fontId="4" fillId="0" borderId="50" xfId="0" applyNumberFormat="1" applyFont="1" applyFill="1" applyBorder="1" applyAlignment="1" applyProtection="1">
      <alignment horizontal="center" vertical="center"/>
    </xf>
    <xf numFmtId="0" fontId="4" fillId="28" borderId="51" xfId="0" applyFont="1" applyFill="1" applyBorder="1" applyAlignment="1">
      <alignment horizontal="center" vertical="center"/>
    </xf>
    <xf numFmtId="0" fontId="4" fillId="28" borderId="1" xfId="6" applyFont="1" applyFill="1" applyBorder="1" applyAlignment="1">
      <alignment horizontal="center" vertical="center"/>
    </xf>
    <xf numFmtId="0" fontId="5" fillId="0" borderId="0" xfId="0" applyNumberFormat="1" applyFont="1" applyFill="1" applyBorder="1" applyAlignment="1" applyProtection="1">
      <alignment horizontal="center" vertical="center"/>
    </xf>
    <xf numFmtId="0" fontId="5" fillId="2" borderId="2"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xf>
    <xf numFmtId="0" fontId="31" fillId="0" borderId="0" xfId="0" applyFont="1" applyAlignment="1" applyProtection="1">
      <alignment horizontal="center"/>
    </xf>
    <xf numFmtId="0" fontId="4" fillId="0" borderId="0" xfId="0" applyNumberFormat="1" applyFont="1" applyFill="1" applyBorder="1" applyAlignment="1" applyProtection="1">
      <alignment horizontal="center" vertical="center"/>
    </xf>
    <xf numFmtId="0" fontId="31" fillId="27" borderId="1" xfId="0" applyFont="1" applyFill="1" applyBorder="1" applyProtection="1"/>
    <xf numFmtId="165" fontId="31" fillId="0" borderId="1" xfId="0" applyNumberFormat="1" applyFont="1" applyBorder="1" applyAlignment="1" applyProtection="1">
      <alignment horizontal="center"/>
    </xf>
    <xf numFmtId="0" fontId="31" fillId="0" borderId="1" xfId="0" applyFont="1" applyBorder="1" applyProtection="1"/>
    <xf numFmtId="165" fontId="31" fillId="0" borderId="0" xfId="0" applyNumberFormat="1" applyFont="1" applyProtection="1"/>
    <xf numFmtId="165" fontId="31" fillId="0" borderId="27" xfId="0" applyNumberFormat="1" applyFont="1" applyBorder="1" applyAlignment="1" applyProtection="1">
      <alignment horizontal="center"/>
    </xf>
    <xf numFmtId="0" fontId="3" fillId="0" borderId="0" xfId="0" applyNumberFormat="1" applyFont="1" applyFill="1" applyBorder="1" applyAlignment="1" applyProtection="1">
      <alignment horizontal="center" vertical="center"/>
    </xf>
    <xf numFmtId="165" fontId="3" fillId="3" borderId="3" xfId="0" applyNumberFormat="1" applyFont="1" applyFill="1" applyBorder="1" applyAlignment="1" applyProtection="1">
      <alignment horizontal="center" vertical="center"/>
    </xf>
    <xf numFmtId="165" fontId="3" fillId="3" borderId="5" xfId="0" applyNumberFormat="1" applyFont="1" applyFill="1" applyBorder="1" applyAlignment="1" applyProtection="1">
      <alignment horizontal="center" vertical="center"/>
    </xf>
    <xf numFmtId="165" fontId="3" fillId="3" borderId="4" xfId="0" applyNumberFormat="1" applyFont="1" applyFill="1" applyBorder="1" applyAlignment="1" applyProtection="1">
      <alignment horizontal="center" vertical="center"/>
    </xf>
    <xf numFmtId="0" fontId="5" fillId="2" borderId="7" xfId="0" applyNumberFormat="1" applyFont="1" applyFill="1" applyBorder="1" applyAlignment="1" applyProtection="1">
      <alignment horizontal="center" vertical="center" wrapText="1"/>
    </xf>
    <xf numFmtId="0" fontId="5" fillId="2" borderId="2"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center" vertical="center" wrapText="1"/>
    </xf>
    <xf numFmtId="0" fontId="5" fillId="2" borderId="4" xfId="0" applyNumberFormat="1" applyFont="1" applyFill="1" applyBorder="1" applyAlignment="1" applyProtection="1">
      <alignment horizontal="center" vertical="center" wrapText="1"/>
    </xf>
    <xf numFmtId="0" fontId="4" fillId="3" borderId="3" xfId="0" applyNumberFormat="1" applyFont="1" applyFill="1" applyBorder="1" applyAlignment="1" applyProtection="1">
      <alignment horizontal="justify" vertical="center" wrapText="1"/>
    </xf>
    <xf numFmtId="0" fontId="4" fillId="3" borderId="4"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xf>
    <xf numFmtId="0" fontId="4" fillId="0" borderId="0" xfId="0" applyFont="1" applyAlignment="1" applyProtection="1">
      <alignment horizontal="left" vertical="center"/>
    </xf>
    <xf numFmtId="0" fontId="5" fillId="2" borderId="1" xfId="0" applyNumberFormat="1" applyFont="1" applyFill="1" applyBorder="1" applyAlignment="1" applyProtection="1">
      <alignment horizontal="center" vertical="center"/>
    </xf>
    <xf numFmtId="0" fontId="5" fillId="2" borderId="5" xfId="0" applyNumberFormat="1" applyFont="1" applyFill="1" applyBorder="1" applyAlignment="1" applyProtection="1">
      <alignment horizontal="center" vertical="center" wrapText="1"/>
    </xf>
    <xf numFmtId="0" fontId="5" fillId="2" borderId="3" xfId="0" applyNumberFormat="1" applyFont="1" applyFill="1" applyBorder="1" applyAlignment="1" applyProtection="1">
      <alignment horizontal="center" vertical="center"/>
    </xf>
    <xf numFmtId="0" fontId="5" fillId="2" borderId="5" xfId="0" applyNumberFormat="1" applyFont="1" applyFill="1" applyBorder="1" applyAlignment="1" applyProtection="1">
      <alignment horizontal="center" vertical="center"/>
    </xf>
    <xf numFmtId="0" fontId="5" fillId="2" borderId="4"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wrapText="1"/>
    </xf>
    <xf numFmtId="0" fontId="3" fillId="2" borderId="7" xfId="0" applyNumberFormat="1" applyFont="1" applyFill="1" applyBorder="1" applyAlignment="1" applyProtection="1">
      <alignment horizontal="center" vertical="center"/>
    </xf>
    <xf numFmtId="0" fontId="3" fillId="2" borderId="2" xfId="0" applyNumberFormat="1" applyFont="1" applyFill="1" applyBorder="1" applyAlignment="1" applyProtection="1">
      <alignment horizontal="center" vertical="center"/>
    </xf>
    <xf numFmtId="0" fontId="0" fillId="0" borderId="4" xfId="0" applyBorder="1" applyAlignment="1">
      <alignment horizontal="justify" vertical="center" wrapText="1"/>
    </xf>
    <xf numFmtId="165" fontId="3" fillId="3" borderId="1" xfId="0" applyNumberFormat="1" applyFont="1" applyFill="1" applyBorder="1" applyAlignment="1" applyProtection="1">
      <alignment horizontal="center" vertical="center"/>
    </xf>
    <xf numFmtId="0" fontId="4" fillId="3" borderId="1" xfId="0" applyNumberFormat="1" applyFont="1" applyFill="1" applyBorder="1" applyAlignment="1" applyProtection="1">
      <alignment horizontal="justify" vertical="center" wrapText="1"/>
    </xf>
    <xf numFmtId="0" fontId="3" fillId="2" borderId="1"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left" vertical="center"/>
    </xf>
    <xf numFmtId="0" fontId="4" fillId="3" borderId="5" xfId="0" applyNumberFormat="1" applyFont="1" applyFill="1" applyBorder="1" applyAlignment="1" applyProtection="1">
      <alignment horizontal="justify" vertical="center" wrapText="1"/>
    </xf>
    <xf numFmtId="165" fontId="30" fillId="31" borderId="1" xfId="0" applyNumberFormat="1" applyFont="1" applyFill="1" applyBorder="1" applyAlignment="1">
      <alignment horizontal="center" vertical="center"/>
    </xf>
    <xf numFmtId="0" fontId="31" fillId="31" borderId="1" xfId="0" applyFont="1" applyFill="1" applyBorder="1" applyAlignment="1">
      <alignment vertical="center" wrapText="1"/>
    </xf>
    <xf numFmtId="0" fontId="32" fillId="32" borderId="1" xfId="0" applyFont="1" applyFill="1" applyBorder="1" applyAlignment="1">
      <alignment horizontal="center" vertical="center"/>
    </xf>
    <xf numFmtId="0" fontId="5" fillId="0" borderId="0" xfId="0" applyFont="1" applyAlignment="1">
      <alignment horizontal="center" vertical="center"/>
    </xf>
    <xf numFmtId="0" fontId="32" fillId="0" borderId="0" xfId="0" applyFont="1" applyAlignment="1">
      <alignment horizontal="center" vertical="center" wrapText="1"/>
    </xf>
    <xf numFmtId="0" fontId="32" fillId="32" borderId="3" xfId="0" applyFont="1" applyFill="1" applyBorder="1" applyAlignment="1">
      <alignment horizontal="center" vertical="center"/>
    </xf>
    <xf numFmtId="0" fontId="32" fillId="32" borderId="5" xfId="0" applyFont="1" applyFill="1" applyBorder="1" applyAlignment="1">
      <alignment horizontal="center" vertical="center"/>
    </xf>
    <xf numFmtId="0" fontId="32" fillId="32" borderId="4" xfId="0" applyFont="1" applyFill="1" applyBorder="1" applyAlignment="1">
      <alignment horizontal="center" vertical="center"/>
    </xf>
    <xf numFmtId="0" fontId="32" fillId="32" borderId="7" xfId="0" applyFont="1" applyFill="1" applyBorder="1" applyAlignment="1">
      <alignment horizontal="center" vertical="center" wrapText="1"/>
    </xf>
    <xf numFmtId="0" fontId="32" fillId="32" borderId="2" xfId="0" applyFont="1" applyFill="1" applyBorder="1" applyAlignment="1">
      <alignment horizontal="center" vertical="center" wrapText="1"/>
    </xf>
    <xf numFmtId="0" fontId="32" fillId="32" borderId="3" xfId="0" applyFont="1" applyFill="1" applyBorder="1" applyAlignment="1">
      <alignment horizontal="center" vertical="center" wrapText="1"/>
    </xf>
    <xf numFmtId="0" fontId="32" fillId="32" borderId="4" xfId="0" applyFont="1" applyFill="1" applyBorder="1" applyAlignment="1">
      <alignment horizontal="center" vertical="center" wrapText="1"/>
    </xf>
    <xf numFmtId="0" fontId="30" fillId="27" borderId="1" xfId="0" applyFont="1" applyFill="1" applyBorder="1" applyAlignment="1">
      <alignment horizontal="center" vertical="center"/>
    </xf>
    <xf numFmtId="0" fontId="32" fillId="27" borderId="3" xfId="0" applyFont="1" applyFill="1" applyBorder="1" applyAlignment="1">
      <alignment horizontal="center" vertical="center" wrapText="1"/>
    </xf>
    <xf numFmtId="0" fontId="32" fillId="27" borderId="5" xfId="0" applyFont="1" applyFill="1" applyBorder="1" applyAlignment="1">
      <alignment horizontal="center" vertical="center" wrapText="1"/>
    </xf>
    <xf numFmtId="0" fontId="32" fillId="27" borderId="4" xfId="0" applyFont="1" applyFill="1" applyBorder="1" applyAlignment="1">
      <alignment horizontal="center" vertical="center" wrapText="1"/>
    </xf>
    <xf numFmtId="0" fontId="3" fillId="0" borderId="0" xfId="0" applyFont="1" applyAlignment="1">
      <alignment horizontal="center" vertical="center"/>
    </xf>
    <xf numFmtId="0" fontId="6" fillId="31" borderId="3" xfId="0" applyFont="1" applyFill="1" applyBorder="1" applyAlignment="1">
      <alignment horizontal="left" vertical="center" wrapText="1"/>
    </xf>
    <xf numFmtId="0" fontId="6" fillId="31" borderId="4" xfId="0" applyFont="1" applyFill="1" applyBorder="1" applyAlignment="1">
      <alignment horizontal="left" vertical="center" wrapText="1"/>
    </xf>
    <xf numFmtId="0" fontId="6" fillId="31" borderId="3" xfId="0" applyFont="1" applyFill="1" applyBorder="1" applyAlignment="1">
      <alignment vertical="center" wrapText="1"/>
    </xf>
    <xf numFmtId="0" fontId="6" fillId="31" borderId="4" xfId="0" applyFont="1" applyFill="1" applyBorder="1" applyAlignment="1">
      <alignment vertical="center" wrapText="1"/>
    </xf>
    <xf numFmtId="165" fontId="43" fillId="31" borderId="3" xfId="0" applyNumberFormat="1" applyFont="1" applyFill="1" applyBorder="1" applyAlignment="1">
      <alignment horizontal="center" vertical="center"/>
    </xf>
    <xf numFmtId="165" fontId="43" fillId="31" borderId="5" xfId="0" applyNumberFormat="1" applyFont="1" applyFill="1" applyBorder="1" applyAlignment="1">
      <alignment horizontal="center" vertical="center"/>
    </xf>
    <xf numFmtId="165" fontId="43" fillId="31" borderId="4" xfId="0" applyNumberFormat="1" applyFont="1" applyFill="1" applyBorder="1" applyAlignment="1">
      <alignment horizontal="center" vertical="center"/>
    </xf>
    <xf numFmtId="0" fontId="42" fillId="2" borderId="3" xfId="0" applyFont="1" applyFill="1" applyBorder="1" applyAlignment="1">
      <alignment horizontal="center" vertical="center" wrapText="1"/>
    </xf>
    <xf numFmtId="0" fontId="42" fillId="2" borderId="5" xfId="0" applyFont="1" applyFill="1" applyBorder="1" applyAlignment="1">
      <alignment horizontal="center" vertical="center" wrapText="1"/>
    </xf>
    <xf numFmtId="0" fontId="42" fillId="2" borderId="4" xfId="0" applyFont="1" applyFill="1" applyBorder="1" applyAlignment="1">
      <alignment horizontal="center" vertical="center" wrapText="1"/>
    </xf>
    <xf numFmtId="0" fontId="42" fillId="32" borderId="1" xfId="0" applyFont="1" applyFill="1" applyBorder="1" applyAlignment="1">
      <alignment horizontal="center" vertical="center"/>
    </xf>
    <xf numFmtId="0" fontId="42" fillId="32" borderId="3" xfId="0" applyFont="1" applyFill="1" applyBorder="1" applyAlignment="1">
      <alignment horizontal="center" vertical="center"/>
    </xf>
    <xf numFmtId="0" fontId="42" fillId="32" borderId="4" xfId="0" applyFont="1" applyFill="1" applyBorder="1" applyAlignment="1">
      <alignment horizontal="center" vertical="center"/>
    </xf>
    <xf numFmtId="0" fontId="43" fillId="2" borderId="1" xfId="0" applyFont="1" applyFill="1" applyBorder="1" applyAlignment="1">
      <alignment horizontal="center" vertical="center"/>
    </xf>
    <xf numFmtId="0" fontId="3" fillId="0" borderId="0" xfId="0" applyFont="1" applyAlignment="1">
      <alignment horizontal="left" vertical="center"/>
    </xf>
    <xf numFmtId="0" fontId="31" fillId="0" borderId="0" xfId="0" applyFont="1" applyAlignment="1">
      <alignment horizontal="center"/>
    </xf>
    <xf numFmtId="0" fontId="41" fillId="0" borderId="0" xfId="0" applyFont="1" applyAlignment="1">
      <alignment horizontal="left" vertical="center" wrapText="1"/>
    </xf>
    <xf numFmtId="0" fontId="42" fillId="32" borderId="5" xfId="0" applyFont="1" applyFill="1" applyBorder="1" applyAlignment="1">
      <alignment horizontal="center" vertical="center"/>
    </xf>
    <xf numFmtId="0" fontId="42" fillId="32" borderId="7" xfId="0" applyFont="1" applyFill="1" applyBorder="1" applyAlignment="1">
      <alignment horizontal="center" vertical="center" wrapText="1"/>
    </xf>
    <xf numFmtId="0" fontId="42" fillId="32" borderId="2" xfId="0" applyFont="1" applyFill="1" applyBorder="1" applyAlignment="1">
      <alignment horizontal="center" vertical="center" wrapText="1"/>
    </xf>
    <xf numFmtId="0" fontId="42" fillId="32" borderId="3" xfId="0" applyFont="1" applyFill="1" applyBorder="1" applyAlignment="1">
      <alignment horizontal="center" vertical="center" wrapText="1"/>
    </xf>
    <xf numFmtId="0" fontId="42" fillId="32" borderId="4" xfId="0" applyFont="1" applyFill="1" applyBorder="1" applyAlignment="1">
      <alignment horizontal="center" vertical="center" wrapText="1"/>
    </xf>
    <xf numFmtId="0" fontId="48" fillId="35" borderId="28" xfId="0" applyFont="1" applyFill="1" applyBorder="1" applyAlignment="1">
      <alignment horizontal="left" vertical="center" wrapText="1"/>
    </xf>
    <xf numFmtId="0" fontId="28" fillId="0" borderId="30" xfId="0" applyFont="1" applyBorder="1"/>
    <xf numFmtId="165" fontId="45" fillId="35" borderId="28" xfId="0" applyNumberFormat="1" applyFont="1" applyFill="1" applyBorder="1" applyAlignment="1">
      <alignment horizontal="center" vertical="center"/>
    </xf>
    <xf numFmtId="0" fontId="28" fillId="0" borderId="29" xfId="0" applyFont="1" applyBorder="1"/>
    <xf numFmtId="0" fontId="47" fillId="34" borderId="28" xfId="0" applyFont="1" applyFill="1" applyBorder="1" applyAlignment="1">
      <alignment horizontal="center" vertical="center"/>
    </xf>
    <xf numFmtId="0" fontId="47" fillId="34" borderId="28" xfId="0" applyFont="1" applyFill="1" applyBorder="1" applyAlignment="1">
      <alignment horizontal="center" vertical="center" wrapText="1"/>
    </xf>
    <xf numFmtId="0" fontId="47" fillId="0" borderId="0" xfId="0" applyFont="1" applyAlignment="1">
      <alignment horizontal="center" vertical="center"/>
    </xf>
    <xf numFmtId="0" fontId="0" fillId="0" borderId="0" xfId="0" applyFont="1" applyAlignment="1"/>
    <xf numFmtId="0" fontId="48" fillId="0" borderId="0" xfId="0" applyFont="1" applyAlignment="1">
      <alignment horizontal="center"/>
    </xf>
    <xf numFmtId="0" fontId="47" fillId="0" borderId="0" xfId="0" applyFont="1" applyAlignment="1">
      <alignment horizontal="center" vertical="center" wrapText="1"/>
    </xf>
    <xf numFmtId="0" fontId="47" fillId="34" borderId="31" xfId="0" applyFont="1" applyFill="1" applyBorder="1" applyAlignment="1">
      <alignment horizontal="center" vertical="center" wrapText="1"/>
    </xf>
    <xf numFmtId="0" fontId="28" fillId="0" borderId="33" xfId="0" applyFont="1" applyBorder="1"/>
    <xf numFmtId="0" fontId="45" fillId="34" borderId="31" xfId="0" applyFont="1" applyFill="1" applyBorder="1" applyAlignment="1">
      <alignment horizontal="center" vertical="center"/>
    </xf>
    <xf numFmtId="0" fontId="45" fillId="0" borderId="0" xfId="0" applyFont="1" applyAlignment="1">
      <alignment horizontal="center" vertical="center"/>
    </xf>
    <xf numFmtId="0" fontId="4" fillId="3" borderId="19"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center" vertical="center" wrapText="1"/>
    </xf>
    <xf numFmtId="0" fontId="31" fillId="3" borderId="3" xfId="0" applyNumberFormat="1" applyFont="1" applyFill="1" applyBorder="1" applyAlignment="1" applyProtection="1">
      <alignment horizontal="justify" vertical="center" wrapText="1"/>
    </xf>
    <xf numFmtId="0" fontId="31" fillId="3" borderId="4" xfId="0" applyNumberFormat="1" applyFont="1" applyFill="1" applyBorder="1" applyAlignment="1" applyProtection="1">
      <alignment horizontal="justify" vertical="center" wrapText="1"/>
    </xf>
    <xf numFmtId="0" fontId="32" fillId="2" borderId="1" xfId="0" applyNumberFormat="1" applyFont="1" applyFill="1" applyBorder="1" applyAlignment="1" applyProtection="1">
      <alignment horizontal="center" vertical="center"/>
    </xf>
    <xf numFmtId="0" fontId="32" fillId="0" borderId="0" xfId="0" applyNumberFormat="1" applyFont="1" applyFill="1" applyBorder="1" applyAlignment="1" applyProtection="1">
      <alignment horizontal="center" vertical="center"/>
    </xf>
    <xf numFmtId="0" fontId="32" fillId="0" borderId="18" xfId="0" applyNumberFormat="1" applyFont="1" applyFill="1" applyBorder="1" applyAlignment="1" applyProtection="1">
      <alignment horizontal="center" vertical="top" wrapText="1"/>
    </xf>
    <xf numFmtId="0" fontId="32" fillId="2" borderId="3" xfId="0" applyNumberFormat="1" applyFont="1" applyFill="1" applyBorder="1" applyAlignment="1" applyProtection="1">
      <alignment horizontal="center" vertical="center"/>
    </xf>
    <xf numFmtId="0" fontId="32" fillId="2" borderId="5" xfId="0" applyNumberFormat="1" applyFont="1" applyFill="1" applyBorder="1" applyAlignment="1" applyProtection="1">
      <alignment horizontal="center" vertical="center"/>
    </xf>
    <xf numFmtId="0" fontId="32" fillId="2" borderId="4" xfId="0" applyNumberFormat="1" applyFont="1" applyFill="1" applyBorder="1" applyAlignment="1" applyProtection="1">
      <alignment horizontal="center" vertical="center"/>
    </xf>
    <xf numFmtId="0" fontId="32" fillId="2" borderId="7" xfId="0" applyNumberFormat="1" applyFont="1" applyFill="1" applyBorder="1" applyAlignment="1" applyProtection="1">
      <alignment horizontal="center" vertical="center" wrapText="1"/>
    </xf>
    <xf numFmtId="0" fontId="32" fillId="27" borderId="2" xfId="0" applyNumberFormat="1" applyFont="1" applyFill="1" applyBorder="1" applyAlignment="1" applyProtection="1">
      <alignment horizontal="center" vertical="center" wrapText="1"/>
    </xf>
    <xf numFmtId="0" fontId="32" fillId="27" borderId="3" xfId="0" applyNumberFormat="1" applyFont="1" applyFill="1" applyBorder="1" applyAlignment="1" applyProtection="1">
      <alignment horizontal="center" vertical="center" wrapText="1"/>
    </xf>
    <xf numFmtId="0" fontId="32" fillId="27" borderId="4" xfId="0" applyNumberFormat="1" applyFont="1" applyFill="1" applyBorder="1" applyAlignment="1" applyProtection="1">
      <alignment horizontal="center" vertical="center" wrapText="1"/>
    </xf>
    <xf numFmtId="0" fontId="30" fillId="27" borderId="1" xfId="0" applyNumberFormat="1" applyFont="1" applyFill="1" applyBorder="1" applyAlignment="1" applyProtection="1">
      <alignment horizontal="center" vertical="center"/>
    </xf>
    <xf numFmtId="0" fontId="32" fillId="27" borderId="5"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xf>
    <xf numFmtId="165" fontId="30" fillId="3" borderId="3" xfId="0" applyNumberFormat="1" applyFont="1" applyFill="1" applyBorder="1" applyAlignment="1" applyProtection="1">
      <alignment horizontal="center" vertical="center"/>
    </xf>
    <xf numFmtId="165" fontId="30" fillId="3" borderId="5" xfId="0" applyNumberFormat="1" applyFont="1" applyFill="1" applyBorder="1" applyAlignment="1" applyProtection="1">
      <alignment horizontal="center" vertical="center"/>
    </xf>
    <xf numFmtId="165" fontId="30" fillId="3" borderId="4" xfId="0" applyNumberFormat="1" applyFont="1" applyFill="1" applyBorder="1" applyAlignment="1" applyProtection="1">
      <alignment horizontal="center" vertical="center"/>
    </xf>
    <xf numFmtId="0" fontId="32" fillId="0" borderId="0" xfId="0" applyNumberFormat="1" applyFont="1" applyFill="1" applyBorder="1" applyAlignment="1" applyProtection="1">
      <alignment horizontal="center" vertical="center" wrapText="1"/>
    </xf>
    <xf numFmtId="0" fontId="4" fillId="28" borderId="3" xfId="0" applyFont="1" applyFill="1" applyBorder="1" applyAlignment="1">
      <alignment horizontal="justify" vertical="center" wrapText="1"/>
    </xf>
    <xf numFmtId="0" fontId="4" fillId="28" borderId="4" xfId="0" applyFont="1" applyFill="1" applyBorder="1" applyAlignment="1">
      <alignment horizontal="justify" vertical="center" wrapText="1"/>
    </xf>
    <xf numFmtId="0" fontId="4" fillId="28" borderId="3" xfId="0" applyFont="1" applyFill="1" applyBorder="1" applyAlignment="1">
      <alignment horizontal="justify" vertical="center"/>
    </xf>
    <xf numFmtId="0" fontId="4" fillId="28" borderId="4" xfId="0" applyFont="1" applyFill="1" applyBorder="1" applyAlignment="1">
      <alignment horizontal="justify" vertical="center"/>
    </xf>
    <xf numFmtId="0" fontId="4" fillId="29" borderId="3" xfId="0" applyFont="1" applyFill="1" applyBorder="1" applyAlignment="1">
      <alignment horizontal="left" wrapText="1"/>
    </xf>
    <xf numFmtId="0" fontId="4" fillId="29" borderId="4" xfId="0" applyFont="1" applyFill="1" applyBorder="1" applyAlignment="1">
      <alignment horizontal="left" wrapText="1"/>
    </xf>
    <xf numFmtId="0" fontId="4" fillId="28" borderId="3" xfId="0" applyFont="1" applyFill="1" applyBorder="1" applyAlignment="1">
      <alignment horizontal="left" vertical="center" wrapText="1"/>
    </xf>
    <xf numFmtId="0" fontId="4" fillId="28" borderId="4" xfId="0" applyFont="1" applyFill="1" applyBorder="1" applyAlignment="1">
      <alignment horizontal="left" vertical="center" wrapText="1"/>
    </xf>
    <xf numFmtId="0" fontId="31" fillId="3" borderId="3" xfId="0" applyNumberFormat="1" applyFont="1" applyFill="1" applyBorder="1" applyAlignment="1" applyProtection="1">
      <alignment horizontal="left" vertical="center" wrapText="1"/>
    </xf>
    <xf numFmtId="0" fontId="31" fillId="3" borderId="4" xfId="0" applyNumberFormat="1" applyFont="1" applyFill="1" applyBorder="1" applyAlignment="1" applyProtection="1">
      <alignment horizontal="left" vertical="center" wrapText="1"/>
    </xf>
    <xf numFmtId="0" fontId="30" fillId="0" borderId="0" xfId="0" applyNumberFormat="1"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xf>
    <xf numFmtId="0" fontId="30" fillId="2" borderId="2" xfId="0" applyNumberFormat="1" applyFont="1" applyFill="1" applyBorder="1" applyAlignment="1" applyProtection="1">
      <alignment horizontal="center" vertical="center" wrapText="1"/>
    </xf>
    <xf numFmtId="0" fontId="30" fillId="2" borderId="3" xfId="0" applyNumberFormat="1" applyFont="1" applyFill="1" applyBorder="1" applyAlignment="1" applyProtection="1">
      <alignment horizontal="center" vertical="center" wrapText="1"/>
    </xf>
    <xf numFmtId="0" fontId="30" fillId="2" borderId="4" xfId="0" applyNumberFormat="1" applyFont="1" applyFill="1" applyBorder="1" applyAlignment="1" applyProtection="1">
      <alignment horizontal="center" vertical="center" wrapText="1"/>
    </xf>
    <xf numFmtId="0" fontId="30" fillId="2" borderId="3" xfId="0" applyNumberFormat="1" applyFont="1" applyFill="1" applyBorder="1" applyAlignment="1" applyProtection="1">
      <alignment horizontal="center" vertical="center"/>
    </xf>
    <xf numFmtId="0" fontId="30" fillId="2" borderId="4" xfId="0" applyNumberFormat="1" applyFont="1" applyFill="1" applyBorder="1" applyAlignment="1" applyProtection="1">
      <alignment horizontal="center" vertical="center"/>
    </xf>
    <xf numFmtId="0" fontId="30" fillId="2" borderId="5" xfId="0" applyNumberFormat="1" applyFont="1" applyFill="1" applyBorder="1" applyAlignment="1" applyProtection="1">
      <alignment horizontal="center" vertical="center" wrapText="1"/>
    </xf>
    <xf numFmtId="0" fontId="35" fillId="3" borderId="19" xfId="0" applyNumberFormat="1" applyFont="1" applyFill="1" applyBorder="1" applyAlignment="1" applyProtection="1">
      <alignment horizontal="justify" vertical="center" wrapText="1"/>
    </xf>
    <xf numFmtId="0" fontId="35" fillId="3" borderId="20" xfId="0" applyNumberFormat="1" applyFont="1" applyFill="1" applyBorder="1" applyAlignment="1" applyProtection="1">
      <alignment horizontal="justify" vertical="center" wrapText="1"/>
    </xf>
    <xf numFmtId="0" fontId="35" fillId="3" borderId="21" xfId="0" applyNumberFormat="1" applyFont="1" applyFill="1" applyBorder="1" applyAlignment="1" applyProtection="1">
      <alignment horizontal="justify" vertical="center" wrapText="1"/>
    </xf>
    <xf numFmtId="165" fontId="34" fillId="3" borderId="3" xfId="0" applyNumberFormat="1" applyFont="1" applyFill="1" applyBorder="1" applyAlignment="1" applyProtection="1">
      <alignment horizontal="center" vertical="center"/>
    </xf>
    <xf numFmtId="165" fontId="34" fillId="3" borderId="5" xfId="0" applyNumberFormat="1" applyFont="1" applyFill="1" applyBorder="1" applyAlignment="1" applyProtection="1">
      <alignment horizontal="center" vertical="center"/>
    </xf>
    <xf numFmtId="165" fontId="34" fillId="3" borderId="4" xfId="0" applyNumberFormat="1" applyFont="1" applyFill="1" applyBorder="1" applyAlignment="1" applyProtection="1">
      <alignment horizontal="center" vertical="center"/>
    </xf>
    <xf numFmtId="0" fontId="34" fillId="2" borderId="1" xfId="0" applyNumberFormat="1" applyFont="1" applyFill="1" applyBorder="1" applyAlignment="1" applyProtection="1">
      <alignment horizontal="center" vertical="center"/>
    </xf>
    <xf numFmtId="0" fontId="34" fillId="0" borderId="0" xfId="0" applyNumberFormat="1" applyFont="1" applyFill="1" applyBorder="1" applyAlignment="1" applyProtection="1">
      <alignment horizontal="center" vertical="center"/>
    </xf>
    <xf numFmtId="0" fontId="36" fillId="0" borderId="0" xfId="0" applyNumberFormat="1" applyFont="1" applyFill="1" applyBorder="1" applyAlignment="1" applyProtection="1">
      <alignment horizontal="center" vertical="center"/>
    </xf>
    <xf numFmtId="0" fontId="34" fillId="0" borderId="0" xfId="0" applyNumberFormat="1" applyFont="1" applyFill="1" applyBorder="1" applyAlignment="1" applyProtection="1">
      <alignment horizontal="center" vertical="center" wrapText="1"/>
    </xf>
    <xf numFmtId="0" fontId="34" fillId="2" borderId="3" xfId="0" applyNumberFormat="1" applyFont="1" applyFill="1" applyBorder="1" applyAlignment="1" applyProtection="1">
      <alignment horizontal="center" vertical="center"/>
    </xf>
    <xf numFmtId="0" fontId="34" fillId="2" borderId="5" xfId="0" applyNumberFormat="1" applyFont="1" applyFill="1" applyBorder="1" applyAlignment="1" applyProtection="1">
      <alignment horizontal="center" vertical="center"/>
    </xf>
    <xf numFmtId="0" fontId="34" fillId="2" borderId="4" xfId="0" applyNumberFormat="1" applyFont="1" applyFill="1" applyBorder="1" applyAlignment="1" applyProtection="1">
      <alignment horizontal="center" vertical="center"/>
    </xf>
    <xf numFmtId="0" fontId="34" fillId="2" borderId="7" xfId="0" applyNumberFormat="1" applyFont="1" applyFill="1" applyBorder="1" applyAlignment="1" applyProtection="1">
      <alignment horizontal="center" vertical="center" wrapText="1"/>
    </xf>
    <xf numFmtId="0" fontId="34" fillId="2" borderId="2" xfId="0" applyNumberFormat="1" applyFont="1" applyFill="1" applyBorder="1" applyAlignment="1" applyProtection="1">
      <alignment horizontal="center" vertical="center" wrapText="1"/>
    </xf>
    <xf numFmtId="0" fontId="34" fillId="2" borderId="3" xfId="0" applyNumberFormat="1" applyFont="1" applyFill="1" applyBorder="1" applyAlignment="1" applyProtection="1">
      <alignment horizontal="center" vertical="center" wrapText="1"/>
    </xf>
    <xf numFmtId="0" fontId="34" fillId="2" borderId="4" xfId="0" applyNumberFormat="1" applyFont="1" applyFill="1" applyBorder="1" applyAlignment="1" applyProtection="1">
      <alignment horizontal="center" vertical="center" wrapText="1"/>
    </xf>
    <xf numFmtId="0" fontId="36" fillId="2" borderId="1" xfId="0" applyNumberFormat="1" applyFont="1" applyFill="1" applyBorder="1" applyAlignment="1" applyProtection="1">
      <alignment horizontal="center" vertical="center"/>
    </xf>
    <xf numFmtId="0" fontId="34" fillId="2" borderId="5"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xf>
    <xf numFmtId="0" fontId="31" fillId="0" borderId="0" xfId="0" applyFont="1" applyAlignment="1" applyProtection="1">
      <alignment horizontal="center"/>
    </xf>
    <xf numFmtId="0" fontId="32" fillId="0" borderId="22" xfId="0" applyNumberFormat="1" applyFont="1" applyFill="1" applyBorder="1" applyAlignment="1" applyProtection="1">
      <alignment horizontal="center" vertical="center"/>
    </xf>
    <xf numFmtId="0" fontId="32" fillId="0" borderId="22"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horizontal="left" vertical="center" wrapText="1"/>
    </xf>
    <xf numFmtId="0" fontId="4" fillId="4" borderId="1" xfId="0" applyNumberFormat="1" applyFont="1" applyFill="1" applyBorder="1" applyAlignment="1" applyProtection="1">
      <alignment horizontal="justify" vertical="center" wrapText="1"/>
    </xf>
    <xf numFmtId="0" fontId="4" fillId="4" borderId="1" xfId="0" applyNumberFormat="1" applyFont="1" applyFill="1" applyBorder="1" applyAlignment="1" applyProtection="1">
      <alignment vertical="center" wrapText="1"/>
    </xf>
    <xf numFmtId="0" fontId="5" fillId="2" borderId="1" xfId="0" applyNumberFormat="1" applyFont="1" applyFill="1" applyBorder="1" applyAlignment="1" applyProtection="1">
      <alignment horizontal="center" vertical="center" wrapText="1"/>
    </xf>
    <xf numFmtId="165" fontId="30" fillId="3" borderId="18"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xf>
    <xf numFmtId="0" fontId="31" fillId="0" borderId="0" xfId="0" applyFont="1" applyAlignment="1" applyProtection="1">
      <alignment horizontal="right"/>
    </xf>
    <xf numFmtId="0" fontId="32" fillId="2" borderId="25" xfId="0" applyNumberFormat="1" applyFont="1" applyFill="1" applyBorder="1" applyAlignment="1" applyProtection="1">
      <alignment horizontal="center" vertical="center" wrapText="1"/>
    </xf>
    <xf numFmtId="0" fontId="30" fillId="0" borderId="0" xfId="6" applyNumberFormat="1" applyFont="1" applyFill="1" applyBorder="1" applyAlignment="1" applyProtection="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0" fontId="31" fillId="28" borderId="3" xfId="0" applyFont="1" applyFill="1" applyBorder="1" applyAlignment="1">
      <alignment horizontal="center" vertical="center" wrapText="1"/>
    </xf>
    <xf numFmtId="0" fontId="31" fillId="28" borderId="4" xfId="0" applyFont="1" applyFill="1" applyBorder="1" applyAlignment="1">
      <alignment horizontal="center" vertical="center" wrapText="1"/>
    </xf>
    <xf numFmtId="0" fontId="31" fillId="28" borderId="3" xfId="0" applyFont="1" applyFill="1" applyBorder="1" applyAlignment="1">
      <alignment horizontal="justify" vertical="center" wrapText="1"/>
    </xf>
    <xf numFmtId="0" fontId="31" fillId="28" borderId="4" xfId="0" applyFont="1" applyFill="1" applyBorder="1" applyAlignment="1">
      <alignment horizontal="justify" vertical="center" wrapText="1"/>
    </xf>
    <xf numFmtId="0" fontId="31" fillId="28" borderId="3" xfId="0" applyFont="1" applyFill="1" applyBorder="1" applyAlignment="1">
      <alignment horizontal="left" vertical="center" wrapText="1"/>
    </xf>
    <xf numFmtId="0" fontId="31" fillId="28" borderId="4" xfId="0" applyFont="1" applyFill="1" applyBorder="1" applyAlignment="1">
      <alignment horizontal="left" vertical="center" wrapText="1"/>
    </xf>
    <xf numFmtId="0" fontId="31" fillId="3" borderId="6" xfId="0" applyNumberFormat="1" applyFont="1" applyFill="1" applyBorder="1" applyAlignment="1" applyProtection="1">
      <alignment horizontal="justify" vertical="center" wrapText="1"/>
    </xf>
    <xf numFmtId="0" fontId="32" fillId="0" borderId="0" xfId="0" applyNumberFormat="1" applyFont="1" applyFill="1" applyBorder="1" applyAlignment="1" applyProtection="1">
      <alignment vertical="center"/>
    </xf>
    <xf numFmtId="0" fontId="4" fillId="3" borderId="6"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vertical="center"/>
    </xf>
    <xf numFmtId="0" fontId="49" fillId="36" borderId="28" xfId="0" applyFont="1" applyFill="1" applyBorder="1" applyAlignment="1">
      <alignment horizontal="left" vertical="center" wrapText="1"/>
    </xf>
    <xf numFmtId="0" fontId="1" fillId="0" borderId="30" xfId="0" applyFont="1" applyBorder="1"/>
    <xf numFmtId="0" fontId="52" fillId="0" borderId="3" xfId="0" applyNumberFormat="1" applyFont="1" applyFill="1" applyBorder="1" applyAlignment="1" applyProtection="1">
      <alignment horizontal="justify" vertical="center" wrapText="1"/>
    </xf>
    <xf numFmtId="0" fontId="52" fillId="0" borderId="4" xfId="0" applyNumberFormat="1" applyFont="1" applyFill="1" applyBorder="1" applyAlignment="1" applyProtection="1">
      <alignment horizontal="justify" vertical="center" wrapText="1"/>
    </xf>
    <xf numFmtId="0" fontId="52" fillId="0" borderId="3" xfId="0" applyNumberFormat="1" applyFont="1" applyFill="1" applyBorder="1" applyAlignment="1" applyProtection="1">
      <alignment horizontal="left" vertical="center" wrapText="1"/>
    </xf>
    <xf numFmtId="0" fontId="52" fillId="0" borderId="4" xfId="0" applyNumberFormat="1" applyFont="1" applyFill="1" applyBorder="1" applyAlignment="1" applyProtection="1">
      <alignment horizontal="left" vertical="center" wrapText="1"/>
    </xf>
    <xf numFmtId="165" fontId="3" fillId="0" borderId="3" xfId="0" applyNumberFormat="1" applyFont="1" applyFill="1" applyBorder="1" applyAlignment="1" applyProtection="1">
      <alignment horizontal="center" vertical="center"/>
    </xf>
    <xf numFmtId="165" fontId="3" fillId="0" borderId="5" xfId="0" applyNumberFormat="1" applyFont="1" applyFill="1" applyBorder="1" applyAlignment="1" applyProtection="1">
      <alignment horizontal="center" vertical="center"/>
    </xf>
    <xf numFmtId="165" fontId="3" fillId="0" borderId="4" xfId="0" applyNumberFormat="1" applyFont="1" applyFill="1" applyBorder="1" applyAlignment="1" applyProtection="1">
      <alignment horizontal="center" vertical="center"/>
    </xf>
    <xf numFmtId="0" fontId="54" fillId="0" borderId="0" xfId="0" applyNumberFormat="1" applyFont="1" applyFill="1" applyBorder="1" applyAlignment="1" applyProtection="1">
      <alignment horizontal="center" vertical="center"/>
    </xf>
    <xf numFmtId="0" fontId="54" fillId="0" borderId="0" xfId="0" applyNumberFormat="1" applyFont="1" applyFill="1" applyBorder="1" applyAlignment="1" applyProtection="1">
      <alignment horizontal="center" vertical="center" wrapText="1"/>
    </xf>
    <xf numFmtId="0" fontId="53" fillId="3" borderId="3" xfId="0" applyNumberFormat="1" applyFont="1" applyFill="1" applyBorder="1" applyAlignment="1" applyProtection="1">
      <alignment horizontal="left" vertical="center" wrapText="1"/>
    </xf>
    <xf numFmtId="0" fontId="53" fillId="3" borderId="4" xfId="0" applyNumberFormat="1" applyFont="1" applyFill="1" applyBorder="1" applyAlignment="1" applyProtection="1">
      <alignment horizontal="left" vertical="center" wrapText="1"/>
    </xf>
    <xf numFmtId="0" fontId="56" fillId="0" borderId="0" xfId="0" applyNumberFormat="1" applyFont="1" applyFill="1" applyBorder="1" applyAlignment="1" applyProtection="1">
      <alignment horizontal="center" vertical="center"/>
    </xf>
    <xf numFmtId="0" fontId="3" fillId="2" borderId="3" xfId="0" applyNumberFormat="1" applyFont="1" applyFill="1" applyBorder="1" applyAlignment="1" applyProtection="1">
      <alignment horizontal="center" vertical="center"/>
    </xf>
    <xf numFmtId="0" fontId="3" fillId="2" borderId="5" xfId="0" applyNumberFormat="1" applyFont="1" applyFill="1" applyBorder="1" applyAlignment="1" applyProtection="1">
      <alignment horizontal="center" vertical="center"/>
    </xf>
    <xf numFmtId="0" fontId="3" fillId="2" borderId="4" xfId="0" applyNumberFormat="1" applyFont="1" applyFill="1" applyBorder="1" applyAlignment="1" applyProtection="1">
      <alignment horizontal="center" vertical="center"/>
    </xf>
    <xf numFmtId="0" fontId="3" fillId="2" borderId="7" xfId="0" applyNumberFormat="1" applyFont="1" applyFill="1" applyBorder="1" applyAlignment="1" applyProtection="1">
      <alignment horizontal="center" vertical="center" wrapText="1"/>
    </xf>
    <xf numFmtId="0" fontId="3" fillId="2" borderId="2" xfId="0" applyNumberFormat="1" applyFont="1" applyFill="1" applyBorder="1" applyAlignment="1" applyProtection="1">
      <alignment horizontal="center" vertical="center" wrapText="1"/>
    </xf>
    <xf numFmtId="0" fontId="3" fillId="2" borderId="3" xfId="0" applyNumberFormat="1" applyFont="1" applyFill="1" applyBorder="1" applyAlignment="1" applyProtection="1">
      <alignment horizontal="center" vertical="center" wrapText="1"/>
    </xf>
    <xf numFmtId="0" fontId="3" fillId="2" borderId="4" xfId="0" applyNumberFormat="1" applyFont="1" applyFill="1" applyBorder="1" applyAlignment="1" applyProtection="1">
      <alignment horizontal="center" vertical="center" wrapText="1"/>
    </xf>
    <xf numFmtId="0" fontId="3" fillId="2" borderId="5" xfId="0" applyNumberFormat="1" applyFont="1" applyFill="1" applyBorder="1" applyAlignment="1" applyProtection="1">
      <alignment horizontal="center" vertical="center" wrapText="1"/>
    </xf>
    <xf numFmtId="0" fontId="53" fillId="3" borderId="3" xfId="0" applyNumberFormat="1" applyFont="1" applyFill="1" applyBorder="1" applyAlignment="1" applyProtection="1">
      <alignment horizontal="justify" vertical="center" wrapText="1"/>
    </xf>
    <xf numFmtId="0" fontId="53" fillId="3" borderId="4" xfId="0" applyNumberFormat="1" applyFont="1" applyFill="1" applyBorder="1" applyAlignment="1" applyProtection="1">
      <alignment horizontal="justify" vertical="center" wrapText="1"/>
    </xf>
    <xf numFmtId="0" fontId="1" fillId="0" borderId="0" xfId="0" applyFont="1" applyAlignment="1" applyProtection="1">
      <alignment horizontal="center"/>
    </xf>
    <xf numFmtId="0" fontId="3" fillId="0" borderId="0"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wrapText="1"/>
    </xf>
    <xf numFmtId="0" fontId="55" fillId="0" borderId="0" xfId="0" applyFont="1" applyAlignment="1" applyProtection="1">
      <alignment horizontal="center" wrapText="1"/>
    </xf>
    <xf numFmtId="0" fontId="53" fillId="3" borderId="3" xfId="0" applyNumberFormat="1" applyFont="1" applyFill="1" applyBorder="1" applyAlignment="1" applyProtection="1">
      <alignment horizontal="justify" vertical="center" wrapText="1"/>
      <protection locked="0"/>
    </xf>
    <xf numFmtId="0" fontId="53" fillId="3" borderId="4" xfId="0" applyNumberFormat="1" applyFont="1" applyFill="1" applyBorder="1" applyAlignment="1" applyProtection="1">
      <alignment horizontal="justify" vertical="center" wrapText="1"/>
      <protection locked="0"/>
    </xf>
    <xf numFmtId="165" fontId="3" fillId="3" borderId="3" xfId="0" applyNumberFormat="1" applyFont="1" applyFill="1" applyBorder="1" applyAlignment="1" applyProtection="1">
      <alignment horizontal="center" vertical="center" wrapText="1"/>
      <protection locked="0"/>
    </xf>
    <xf numFmtId="165" fontId="3" fillId="3" borderId="5" xfId="0" applyNumberFormat="1" applyFont="1" applyFill="1" applyBorder="1" applyAlignment="1" applyProtection="1">
      <alignment horizontal="center" vertical="center" wrapText="1"/>
      <protection locked="0"/>
    </xf>
    <xf numFmtId="165" fontId="3" fillId="3" borderId="4" xfId="0" applyNumberFormat="1" applyFont="1" applyFill="1" applyBorder="1" applyAlignment="1" applyProtection="1">
      <alignment horizontal="center" vertical="center" wrapText="1"/>
      <protection locked="0"/>
    </xf>
    <xf numFmtId="0" fontId="56" fillId="0" borderId="0" xfId="0" applyNumberFormat="1" applyFont="1" applyFill="1" applyBorder="1" applyAlignment="1" applyProtection="1">
      <alignment horizontal="center" vertical="center" wrapText="1"/>
    </xf>
    <xf numFmtId="0" fontId="53" fillId="3" borderId="1" xfId="0" applyNumberFormat="1" applyFont="1" applyFill="1" applyBorder="1" applyAlignment="1" applyProtection="1">
      <alignment horizontal="left" vertical="center" wrapText="1"/>
    </xf>
    <xf numFmtId="0" fontId="4" fillId="4" borderId="3" xfId="0" applyNumberFormat="1" applyFont="1" applyFill="1" applyBorder="1" applyAlignment="1" applyProtection="1">
      <alignment horizontal="justify" vertical="center" wrapText="1"/>
    </xf>
    <xf numFmtId="0" fontId="4" fillId="4" borderId="4" xfId="0" applyNumberFormat="1" applyFont="1" applyFill="1" applyBorder="1" applyAlignment="1" applyProtection="1">
      <alignment horizontal="justify" vertical="center" wrapText="1"/>
    </xf>
    <xf numFmtId="0" fontId="4" fillId="30" borderId="3" xfId="0" applyNumberFormat="1" applyFont="1" applyFill="1" applyBorder="1" applyAlignment="1" applyProtection="1">
      <alignment horizontal="justify" vertical="center" wrapText="1"/>
    </xf>
    <xf numFmtId="0" fontId="4" fillId="30" borderId="4" xfId="0" applyNumberFormat="1" applyFont="1" applyFill="1" applyBorder="1" applyAlignment="1" applyProtection="1">
      <alignment horizontal="justify" vertical="center" wrapText="1"/>
    </xf>
    <xf numFmtId="0" fontId="5" fillId="0" borderId="0" xfId="6" applyFont="1" applyAlignment="1">
      <alignment horizontal="center" vertical="center"/>
    </xf>
    <xf numFmtId="0" fontId="3" fillId="0" borderId="0" xfId="6" applyFont="1" applyAlignment="1">
      <alignment horizontal="center" vertical="center"/>
    </xf>
    <xf numFmtId="0" fontId="5" fillId="2" borderId="3" xfId="6" applyFont="1" applyFill="1" applyBorder="1" applyAlignment="1">
      <alignment horizontal="center" vertical="center" wrapText="1"/>
    </xf>
    <xf numFmtId="0" fontId="5" fillId="2" borderId="5" xfId="6" applyFont="1" applyFill="1" applyBorder="1" applyAlignment="1">
      <alignment horizontal="center" vertical="center" wrapText="1"/>
    </xf>
    <xf numFmtId="0" fontId="5" fillId="2" borderId="4" xfId="6" applyFont="1" applyFill="1" applyBorder="1" applyAlignment="1">
      <alignment horizontal="center" vertical="center" wrapText="1"/>
    </xf>
    <xf numFmtId="0" fontId="5" fillId="2" borderId="1" xfId="6" applyFont="1" applyFill="1" applyBorder="1" applyAlignment="1">
      <alignment horizontal="center" vertical="center"/>
    </xf>
    <xf numFmtId="0" fontId="5" fillId="0" borderId="0" xfId="6" applyFont="1" applyAlignment="1">
      <alignment horizontal="center" vertical="center" wrapText="1"/>
    </xf>
    <xf numFmtId="0" fontId="5" fillId="2" borderId="3" xfId="6" applyFont="1" applyFill="1" applyBorder="1" applyAlignment="1">
      <alignment horizontal="center" vertical="center"/>
    </xf>
    <xf numFmtId="0" fontId="5" fillId="2" borderId="5" xfId="6" applyFont="1" applyFill="1" applyBorder="1" applyAlignment="1">
      <alignment horizontal="center" vertical="center"/>
    </xf>
    <xf numFmtId="0" fontId="5" fillId="2" borderId="4" xfId="6" applyFont="1" applyFill="1" applyBorder="1" applyAlignment="1">
      <alignment horizontal="center" vertical="center"/>
    </xf>
    <xf numFmtId="0" fontId="5" fillId="2" borderId="7" xfId="6" applyFont="1" applyFill="1" applyBorder="1" applyAlignment="1">
      <alignment horizontal="center" vertical="center" wrapText="1"/>
    </xf>
    <xf numFmtId="0" fontId="5" fillId="2" borderId="2" xfId="6" applyFont="1" applyFill="1" applyBorder="1" applyAlignment="1">
      <alignment horizontal="center" vertical="center" wrapText="1"/>
    </xf>
    <xf numFmtId="0" fontId="4" fillId="30" borderId="3" xfId="6" applyFont="1" applyFill="1" applyBorder="1" applyAlignment="1">
      <alignment horizontal="left" vertical="center" wrapText="1"/>
    </xf>
    <xf numFmtId="0" fontId="4" fillId="30" borderId="4" xfId="6" applyFont="1" applyFill="1" applyBorder="1" applyAlignment="1">
      <alignment horizontal="left" vertical="center" wrapText="1"/>
    </xf>
    <xf numFmtId="0" fontId="3" fillId="2" borderId="1" xfId="6" applyFont="1" applyFill="1" applyBorder="1" applyAlignment="1">
      <alignment horizontal="center" vertical="center"/>
    </xf>
    <xf numFmtId="165" fontId="3" fillId="3" borderId="3" xfId="6" applyNumberFormat="1" applyFont="1" applyFill="1" applyBorder="1" applyAlignment="1">
      <alignment horizontal="center" vertical="center"/>
    </xf>
    <xf numFmtId="165" fontId="3" fillId="3" borderId="5" xfId="6" applyNumberFormat="1" applyFont="1" applyFill="1" applyBorder="1" applyAlignment="1">
      <alignment horizontal="center" vertical="center"/>
    </xf>
    <xf numFmtId="165" fontId="3" fillId="3" borderId="4" xfId="6" applyNumberFormat="1" applyFont="1" applyFill="1" applyBorder="1" applyAlignment="1">
      <alignment horizontal="center" vertical="center"/>
    </xf>
    <xf numFmtId="0" fontId="5" fillId="0" borderId="0" xfId="6" applyNumberFormat="1" applyFont="1" applyFill="1" applyBorder="1" applyAlignment="1" applyProtection="1">
      <alignment horizontal="center" vertical="center"/>
    </xf>
    <xf numFmtId="0" fontId="3" fillId="0" borderId="0" xfId="6" applyNumberFormat="1" applyFont="1" applyFill="1" applyBorder="1" applyAlignment="1" applyProtection="1">
      <alignment horizontal="center" vertical="center"/>
    </xf>
    <xf numFmtId="0" fontId="5" fillId="2" borderId="3" xfId="6" applyNumberFormat="1" applyFont="1" applyFill="1" applyBorder="1" applyAlignment="1" applyProtection="1">
      <alignment horizontal="center" vertical="center" wrapText="1"/>
    </xf>
    <xf numFmtId="0" fontId="5" fillId="2" borderId="5" xfId="6" applyNumberFormat="1" applyFont="1" applyFill="1" applyBorder="1" applyAlignment="1" applyProtection="1">
      <alignment horizontal="center" vertical="center" wrapText="1"/>
    </xf>
    <xf numFmtId="0" fontId="5" fillId="2" borderId="4" xfId="6" applyNumberFormat="1" applyFont="1" applyFill="1" applyBorder="1" applyAlignment="1" applyProtection="1">
      <alignment horizontal="center" vertical="center" wrapText="1"/>
    </xf>
    <xf numFmtId="0" fontId="5" fillId="2" borderId="1" xfId="6" applyNumberFormat="1" applyFont="1" applyFill="1" applyBorder="1" applyAlignment="1" applyProtection="1">
      <alignment horizontal="center" vertical="center"/>
    </xf>
    <xf numFmtId="0" fontId="5" fillId="0" borderId="0" xfId="6" applyNumberFormat="1" applyFont="1" applyFill="1" applyBorder="1" applyAlignment="1" applyProtection="1">
      <alignment horizontal="center" vertical="center" wrapText="1"/>
    </xf>
    <xf numFmtId="0" fontId="5" fillId="2" borderId="3" xfId="6" applyNumberFormat="1" applyFont="1" applyFill="1" applyBorder="1" applyAlignment="1" applyProtection="1">
      <alignment horizontal="center" vertical="center"/>
    </xf>
    <xf numFmtId="0" fontId="5" fillId="2" borderId="5" xfId="6" applyNumberFormat="1" applyFont="1" applyFill="1" applyBorder="1" applyAlignment="1" applyProtection="1">
      <alignment horizontal="center" vertical="center"/>
    </xf>
    <xf numFmtId="0" fontId="5" fillId="2" borderId="4" xfId="6" applyNumberFormat="1" applyFont="1" applyFill="1" applyBorder="1" applyAlignment="1" applyProtection="1">
      <alignment horizontal="center" vertical="center"/>
    </xf>
    <xf numFmtId="0" fontId="5" fillId="2" borderId="7" xfId="6" applyNumberFormat="1" applyFont="1" applyFill="1" applyBorder="1" applyAlignment="1" applyProtection="1">
      <alignment horizontal="center" vertical="center" wrapText="1"/>
    </xf>
    <xf numFmtId="0" fontId="5" fillId="2" borderId="2" xfId="6" applyNumberFormat="1" applyFont="1" applyFill="1" applyBorder="1" applyAlignment="1" applyProtection="1">
      <alignment horizontal="center" vertical="center" wrapText="1"/>
    </xf>
    <xf numFmtId="0" fontId="4" fillId="30" borderId="3" xfId="6" applyNumberFormat="1" applyFont="1" applyFill="1" applyBorder="1" applyAlignment="1" applyProtection="1">
      <alignment horizontal="justify" vertical="center" wrapText="1"/>
    </xf>
    <xf numFmtId="0" fontId="4" fillId="30" borderId="4" xfId="6" applyNumberFormat="1" applyFont="1" applyFill="1" applyBorder="1" applyAlignment="1" applyProtection="1">
      <alignment horizontal="justify" vertical="center" wrapText="1"/>
    </xf>
    <xf numFmtId="0" fontId="3" fillId="2" borderId="1" xfId="6" applyNumberFormat="1" applyFont="1" applyFill="1" applyBorder="1" applyAlignment="1" applyProtection="1">
      <alignment horizontal="center" vertical="center"/>
    </xf>
    <xf numFmtId="165" fontId="3" fillId="3" borderId="3" xfId="6" applyNumberFormat="1" applyFont="1" applyFill="1" applyBorder="1" applyAlignment="1" applyProtection="1">
      <alignment horizontal="center" vertical="center"/>
    </xf>
    <xf numFmtId="165" fontId="3" fillId="3" borderId="5" xfId="6" applyNumberFormat="1" applyFont="1" applyFill="1" applyBorder="1" applyAlignment="1" applyProtection="1">
      <alignment horizontal="center" vertical="center"/>
    </xf>
    <xf numFmtId="165" fontId="3" fillId="3" borderId="4" xfId="6" applyNumberFormat="1" applyFont="1" applyFill="1" applyBorder="1" applyAlignment="1" applyProtection="1">
      <alignment horizontal="center" vertical="center"/>
    </xf>
    <xf numFmtId="0" fontId="60" fillId="0" borderId="0" xfId="58" applyNumberFormat="1" applyFont="1" applyFill="1" applyBorder="1" applyAlignment="1" applyProtection="1">
      <alignment horizontal="center" vertical="center"/>
    </xf>
    <xf numFmtId="0" fontId="58" fillId="0" borderId="0" xfId="58" applyNumberFormat="1" applyFont="1" applyFill="1" applyBorder="1" applyAlignment="1" applyProtection="1">
      <alignment horizontal="center" vertical="center"/>
    </xf>
    <xf numFmtId="0" fontId="60" fillId="2" borderId="1" xfId="58" applyNumberFormat="1" applyFont="1" applyFill="1" applyBorder="1" applyAlignment="1" applyProtection="1">
      <alignment horizontal="center" vertical="center"/>
    </xf>
    <xf numFmtId="0" fontId="60" fillId="0" borderId="0" xfId="58" applyNumberFormat="1" applyFont="1" applyFill="1" applyBorder="1" applyAlignment="1" applyProtection="1">
      <alignment horizontal="center" vertical="center" wrapText="1"/>
    </xf>
    <xf numFmtId="0" fontId="60" fillId="2" borderId="3" xfId="58" applyNumberFormat="1" applyFont="1" applyFill="1" applyBorder="1" applyAlignment="1" applyProtection="1">
      <alignment horizontal="center" vertical="center"/>
    </xf>
    <xf numFmtId="0" fontId="60" fillId="2" borderId="5" xfId="58" applyNumberFormat="1" applyFont="1" applyFill="1" applyBorder="1" applyAlignment="1" applyProtection="1">
      <alignment horizontal="center" vertical="center"/>
    </xf>
    <xf numFmtId="0" fontId="60" fillId="2" borderId="4" xfId="58" applyNumberFormat="1" applyFont="1" applyFill="1" applyBorder="1" applyAlignment="1" applyProtection="1">
      <alignment horizontal="center" vertical="center"/>
    </xf>
    <xf numFmtId="0" fontId="60" fillId="2" borderId="7" xfId="58" applyNumberFormat="1" applyFont="1" applyFill="1" applyBorder="1" applyAlignment="1" applyProtection="1">
      <alignment horizontal="center" vertical="center" wrapText="1"/>
    </xf>
    <xf numFmtId="0" fontId="60" fillId="2" borderId="2" xfId="58" applyNumberFormat="1" applyFont="1" applyFill="1" applyBorder="1" applyAlignment="1" applyProtection="1">
      <alignment horizontal="center" vertical="center" wrapText="1"/>
    </xf>
    <xf numFmtId="0" fontId="60" fillId="2" borderId="3" xfId="58" applyNumberFormat="1" applyFont="1" applyFill="1" applyBorder="1" applyAlignment="1" applyProtection="1">
      <alignment horizontal="center" vertical="center" wrapText="1"/>
    </xf>
    <xf numFmtId="0" fontId="60" fillId="2" borderId="4" xfId="58" applyNumberFormat="1" applyFont="1" applyFill="1" applyBorder="1" applyAlignment="1" applyProtection="1">
      <alignment horizontal="center" vertical="center" wrapText="1"/>
    </xf>
    <xf numFmtId="0" fontId="58" fillId="2" borderId="1" xfId="58" applyNumberFormat="1" applyFont="1" applyFill="1" applyBorder="1" applyAlignment="1" applyProtection="1">
      <alignment horizontal="center" vertical="center"/>
    </xf>
    <xf numFmtId="0" fontId="60" fillId="2" borderId="5" xfId="58" applyNumberFormat="1" applyFont="1" applyFill="1" applyBorder="1" applyAlignment="1" applyProtection="1">
      <alignment horizontal="center" vertical="center" wrapText="1"/>
    </xf>
    <xf numFmtId="0" fontId="63" fillId="3" borderId="19" xfId="58" applyNumberFormat="1" applyFont="1" applyFill="1" applyBorder="1" applyAlignment="1" applyProtection="1">
      <alignment horizontal="justify" vertical="center" wrapText="1"/>
    </xf>
    <xf numFmtId="165" fontId="58" fillId="3" borderId="3" xfId="58" applyNumberFormat="1" applyFont="1" applyFill="1" applyBorder="1" applyAlignment="1" applyProtection="1">
      <alignment horizontal="center" vertical="center"/>
    </xf>
    <xf numFmtId="165" fontId="58" fillId="3" borderId="5" xfId="58" applyNumberFormat="1" applyFont="1" applyFill="1" applyBorder="1" applyAlignment="1" applyProtection="1">
      <alignment horizontal="center" vertical="center"/>
    </xf>
    <xf numFmtId="165" fontId="58" fillId="3" borderId="4" xfId="58" applyNumberFormat="1" applyFont="1" applyFill="1" applyBorder="1" applyAlignment="1" applyProtection="1">
      <alignment horizontal="center" vertical="center"/>
    </xf>
    <xf numFmtId="0" fontId="31" fillId="3" borderId="3" xfId="0" applyFont="1" applyFill="1" applyBorder="1" applyAlignment="1">
      <alignment horizontal="left" vertical="top" wrapText="1"/>
    </xf>
    <xf numFmtId="0" fontId="31" fillId="3" borderId="4" xfId="0" applyFont="1" applyFill="1" applyBorder="1" applyAlignment="1">
      <alignment horizontal="left" vertical="top" wrapText="1"/>
    </xf>
    <xf numFmtId="0" fontId="31" fillId="3" borderId="3" xfId="0" applyFont="1" applyFill="1" applyBorder="1" applyAlignment="1">
      <alignment horizontal="justify" vertical="top" wrapText="1"/>
    </xf>
    <xf numFmtId="0" fontId="31" fillId="3" borderId="4" xfId="0" applyFont="1" applyFill="1" applyBorder="1" applyAlignment="1">
      <alignment horizontal="justify" vertical="top" wrapText="1"/>
    </xf>
    <xf numFmtId="0" fontId="31" fillId="3" borderId="3" xfId="0" applyFont="1" applyFill="1" applyBorder="1" applyAlignment="1">
      <alignment horizontal="left" vertical="center" wrapText="1"/>
    </xf>
    <xf numFmtId="0" fontId="31" fillId="3" borderId="4" xfId="0" applyFont="1" applyFill="1" applyBorder="1" applyAlignment="1">
      <alignment horizontal="left" vertical="center" wrapText="1"/>
    </xf>
    <xf numFmtId="0" fontId="31" fillId="3" borderId="1" xfId="0" applyFont="1" applyFill="1" applyBorder="1" applyAlignment="1">
      <alignment horizontal="left" vertical="top" wrapText="1"/>
    </xf>
    <xf numFmtId="0" fontId="31" fillId="4" borderId="3" xfId="0" applyFont="1" applyFill="1" applyBorder="1" applyAlignment="1">
      <alignment horizontal="left" vertical="center" wrapText="1"/>
    </xf>
    <xf numFmtId="0" fontId="31" fillId="4" borderId="4" xfId="0" applyFont="1" applyFill="1" applyBorder="1" applyAlignment="1">
      <alignment horizontal="left" vertical="center" wrapText="1"/>
    </xf>
    <xf numFmtId="0" fontId="31" fillId="4" borderId="3" xfId="0" applyFont="1" applyFill="1" applyBorder="1" applyAlignment="1">
      <alignment horizontal="left" vertical="top" wrapText="1"/>
    </xf>
    <xf numFmtId="0" fontId="31" fillId="4" borderId="4" xfId="0" applyFont="1" applyFill="1" applyBorder="1" applyAlignment="1">
      <alignment horizontal="left" vertical="top" wrapText="1"/>
    </xf>
    <xf numFmtId="0" fontId="31" fillId="3" borderId="4" xfId="0" applyFont="1" applyFill="1" applyBorder="1" applyAlignment="1">
      <alignment horizontal="left" vertical="top"/>
    </xf>
    <xf numFmtId="0" fontId="5" fillId="2" borderId="7" xfId="0" applyNumberFormat="1" applyFont="1" applyFill="1" applyBorder="1" applyAlignment="1" applyProtection="1">
      <alignment horizontal="center" vertical="center"/>
    </xf>
    <xf numFmtId="0" fontId="64" fillId="36" borderId="28" xfId="0" applyFont="1" applyFill="1" applyBorder="1" applyAlignment="1">
      <alignment horizontal="left" vertical="center" wrapText="1"/>
    </xf>
    <xf numFmtId="0" fontId="64" fillId="36" borderId="3" xfId="0" applyFont="1" applyFill="1" applyBorder="1" applyAlignment="1">
      <alignment vertical="center" wrapText="1"/>
    </xf>
    <xf numFmtId="0" fontId="1" fillId="0" borderId="4" xfId="0" applyFont="1" applyBorder="1"/>
    <xf numFmtId="0" fontId="64" fillId="36" borderId="34" xfId="0" applyFont="1" applyFill="1" applyBorder="1" applyAlignment="1">
      <alignment horizontal="left" vertical="center" wrapText="1"/>
    </xf>
    <xf numFmtId="0" fontId="1" fillId="0" borderId="35" xfId="0" applyFont="1" applyBorder="1"/>
    <xf numFmtId="0" fontId="64" fillId="36" borderId="0" xfId="0" applyFont="1" applyFill="1" applyAlignment="1">
      <alignment horizontal="left" vertical="center" wrapText="1"/>
    </xf>
    <xf numFmtId="0" fontId="0" fillId="0" borderId="0" xfId="0"/>
    <xf numFmtId="0" fontId="5" fillId="0" borderId="24" xfId="0" applyNumberFormat="1" applyFont="1" applyFill="1" applyBorder="1" applyAlignment="1" applyProtection="1">
      <alignment horizontal="center" vertical="center"/>
    </xf>
    <xf numFmtId="0" fontId="5" fillId="0" borderId="27" xfId="0" applyNumberFormat="1" applyFont="1" applyFill="1" applyBorder="1" applyAlignment="1" applyProtection="1">
      <alignment horizontal="center" vertical="center"/>
    </xf>
    <xf numFmtId="0" fontId="5" fillId="0" borderId="22" xfId="0" applyNumberFormat="1" applyFont="1" applyFill="1" applyBorder="1" applyAlignment="1" applyProtection="1">
      <alignment horizontal="center" vertical="center" wrapText="1"/>
    </xf>
    <xf numFmtId="0" fontId="4" fillId="3" borderId="3" xfId="0" applyNumberFormat="1" applyFont="1" applyFill="1" applyBorder="1" applyAlignment="1" applyProtection="1">
      <alignment horizontal="justify" vertical="center" wrapText="1"/>
      <protection locked="0"/>
    </xf>
    <xf numFmtId="0" fontId="4" fillId="3" borderId="4" xfId="0" applyNumberFormat="1" applyFont="1" applyFill="1" applyBorder="1" applyAlignment="1" applyProtection="1">
      <alignment horizontal="justify" vertical="center" wrapText="1"/>
      <protection locked="0"/>
    </xf>
    <xf numFmtId="0" fontId="5" fillId="0" borderId="22" xfId="0" applyNumberFormat="1" applyFont="1" applyFill="1" applyBorder="1" applyAlignment="1" applyProtection="1">
      <alignment horizontal="center" vertical="center"/>
    </xf>
    <xf numFmtId="165" fontId="3" fillId="3" borderId="3" xfId="0" applyNumberFormat="1" applyFont="1" applyFill="1" applyBorder="1" applyAlignment="1" applyProtection="1">
      <alignment horizontal="center" vertical="center"/>
      <protection locked="0"/>
    </xf>
    <xf numFmtId="165" fontId="3" fillId="3" borderId="5" xfId="0" applyNumberFormat="1" applyFont="1" applyFill="1" applyBorder="1" applyAlignment="1" applyProtection="1">
      <alignment horizontal="center" vertical="center"/>
      <protection locked="0"/>
    </xf>
    <xf numFmtId="165" fontId="3" fillId="3" borderId="4" xfId="0" applyNumberFormat="1" applyFont="1" applyFill="1" applyBorder="1" applyAlignment="1" applyProtection="1">
      <alignment horizontal="center" vertical="center"/>
      <protection locked="0"/>
    </xf>
    <xf numFmtId="0" fontId="4" fillId="3" borderId="3" xfId="0" applyNumberFormat="1" applyFont="1" applyFill="1" applyBorder="1" applyAlignment="1" applyProtection="1">
      <alignment horizontal="left" vertical="center" wrapText="1"/>
      <protection locked="0"/>
    </xf>
    <xf numFmtId="0" fontId="4" fillId="3" borderId="4" xfId="0" applyNumberFormat="1" applyFont="1" applyFill="1" applyBorder="1" applyAlignment="1" applyProtection="1">
      <alignment horizontal="left" vertical="center" wrapText="1"/>
      <protection locked="0"/>
    </xf>
    <xf numFmtId="0" fontId="3" fillId="2" borderId="1" xfId="0" applyNumberFormat="1" applyFont="1" applyFill="1" applyBorder="1" applyAlignment="1" applyProtection="1">
      <alignment horizontal="left" vertical="center" wrapText="1"/>
    </xf>
    <xf numFmtId="0" fontId="51" fillId="30" borderId="3" xfId="3" applyNumberFormat="1" applyFont="1" applyFill="1" applyBorder="1" applyAlignment="1" applyProtection="1">
      <alignment horizontal="left" vertical="center" wrapText="1"/>
    </xf>
    <xf numFmtId="0" fontId="51" fillId="30" borderId="4" xfId="3" applyNumberFormat="1" applyFont="1" applyFill="1" applyBorder="1" applyAlignment="1" applyProtection="1">
      <alignment horizontal="left" vertical="center" wrapText="1"/>
    </xf>
    <xf numFmtId="0" fontId="51" fillId="30" borderId="3" xfId="3" applyNumberFormat="1" applyFont="1" applyFill="1" applyBorder="1" applyAlignment="1" applyProtection="1">
      <alignment horizontal="left" vertical="center"/>
    </xf>
    <xf numFmtId="0" fontId="51" fillId="30" borderId="4" xfId="3" applyNumberFormat="1" applyFont="1" applyFill="1" applyBorder="1" applyAlignment="1" applyProtection="1">
      <alignment horizontal="left" vertical="center"/>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xf>
    <xf numFmtId="0" fontId="56" fillId="0" borderId="0" xfId="0" applyFont="1" applyAlignment="1">
      <alignment horizontal="center" vertical="center"/>
    </xf>
    <xf numFmtId="0" fontId="56" fillId="0" borderId="0" xfId="0" applyFont="1" applyAlignment="1">
      <alignment horizontal="center" vertical="center" wrapText="1"/>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51" fillId="3" borderId="3" xfId="0" applyFont="1" applyFill="1" applyBorder="1" applyAlignment="1">
      <alignment horizontal="justify" vertical="center" wrapText="1"/>
    </xf>
    <xf numFmtId="0" fontId="51" fillId="3" borderId="4" xfId="0" applyFont="1" applyFill="1" applyBorder="1" applyAlignment="1">
      <alignment horizontal="justify" vertical="center" wrapText="1"/>
    </xf>
    <xf numFmtId="0" fontId="3" fillId="2" borderId="1" xfId="0" applyFont="1" applyFill="1" applyBorder="1" applyAlignment="1">
      <alignment horizontal="center" vertical="center"/>
    </xf>
    <xf numFmtId="0" fontId="51" fillId="4" borderId="3" xfId="0" applyFont="1" applyFill="1" applyBorder="1" applyAlignment="1">
      <alignment horizontal="left" vertical="center" wrapText="1"/>
    </xf>
    <xf numFmtId="0" fontId="51" fillId="4" borderId="4" xfId="0" applyFont="1" applyFill="1" applyBorder="1" applyAlignment="1">
      <alignment horizontal="left" vertical="center" wrapText="1"/>
    </xf>
    <xf numFmtId="165" fontId="3" fillId="3" borderId="3" xfId="0" applyNumberFormat="1" applyFont="1" applyFill="1" applyBorder="1" applyAlignment="1">
      <alignment horizontal="center" vertical="center"/>
    </xf>
    <xf numFmtId="165" fontId="3" fillId="3" borderId="5" xfId="0" applyNumberFormat="1" applyFont="1" applyFill="1" applyBorder="1" applyAlignment="1">
      <alignment horizontal="center" vertical="center"/>
    </xf>
    <xf numFmtId="165" fontId="3" fillId="3" borderId="4" xfId="0" applyNumberFormat="1" applyFont="1" applyFill="1" applyBorder="1" applyAlignment="1">
      <alignment horizontal="center" vertical="center"/>
    </xf>
    <xf numFmtId="0" fontId="0" fillId="0" borderId="0" xfId="0" applyAlignment="1">
      <alignment horizontal="center"/>
    </xf>
    <xf numFmtId="0" fontId="54" fillId="0" borderId="0" xfId="0" applyFont="1" applyAlignment="1">
      <alignment horizontal="center" vertical="center"/>
    </xf>
    <xf numFmtId="0" fontId="54" fillId="0" borderId="0" xfId="0" applyFont="1" applyAlignment="1">
      <alignment horizontal="center" vertical="center" wrapText="1"/>
    </xf>
    <xf numFmtId="0" fontId="51" fillId="4" borderId="3" xfId="0" applyFont="1" applyFill="1" applyBorder="1" applyAlignment="1">
      <alignment horizontal="justify" vertical="center" wrapText="1"/>
    </xf>
    <xf numFmtId="0" fontId="51" fillId="4" borderId="4" xfId="0" applyFont="1" applyFill="1" applyBorder="1" applyAlignment="1">
      <alignment horizontal="justify" vertical="center" wrapText="1"/>
    </xf>
    <xf numFmtId="0" fontId="53" fillId="3" borderId="3" xfId="0" applyFont="1" applyFill="1" applyBorder="1" applyAlignment="1">
      <alignment horizontal="justify" vertical="center" wrapText="1"/>
    </xf>
    <xf numFmtId="0" fontId="53" fillId="3" borderId="4" xfId="0" applyFont="1" applyFill="1" applyBorder="1" applyAlignment="1">
      <alignment horizontal="justify" vertical="center" wrapText="1"/>
    </xf>
    <xf numFmtId="0" fontId="5" fillId="0" borderId="22" xfId="0" applyFont="1" applyBorder="1" applyAlignment="1">
      <alignment horizontal="center" vertical="center"/>
    </xf>
    <xf numFmtId="0" fontId="5" fillId="0" borderId="22" xfId="0" applyFont="1" applyBorder="1" applyAlignment="1">
      <alignment horizontal="center" vertical="center" wrapText="1"/>
    </xf>
    <xf numFmtId="0" fontId="5" fillId="0" borderId="0" xfId="0" applyFont="1" applyAlignment="1">
      <alignment horizontal="center" vertical="center" wrapText="1"/>
    </xf>
    <xf numFmtId="0" fontId="4" fillId="3" borderId="3" xfId="0" applyFont="1" applyFill="1" applyBorder="1" applyAlignment="1">
      <alignment horizontal="justify" vertical="center" wrapText="1"/>
    </xf>
    <xf numFmtId="0" fontId="4" fillId="3" borderId="4" xfId="0" applyFont="1" applyFill="1" applyBorder="1" applyAlignment="1">
      <alignment horizontal="justify" vertical="center" wrapText="1"/>
    </xf>
    <xf numFmtId="0" fontId="4" fillId="28" borderId="40" xfId="0" applyFont="1" applyFill="1" applyBorder="1" applyAlignment="1">
      <alignment horizontal="justify" vertical="center" wrapText="1"/>
    </xf>
    <xf numFmtId="0" fontId="4" fillId="28" borderId="41" xfId="0" applyFont="1" applyFill="1" applyBorder="1" applyAlignment="1">
      <alignment horizontal="justify" vertical="center" wrapText="1"/>
    </xf>
    <xf numFmtId="0" fontId="4" fillId="28" borderId="42" xfId="0" applyFont="1" applyFill="1" applyBorder="1" applyAlignment="1">
      <alignment horizontal="justify" vertical="center" wrapText="1"/>
    </xf>
    <xf numFmtId="0" fontId="4" fillId="28" borderId="43" xfId="0" applyFont="1" applyFill="1" applyBorder="1" applyAlignment="1">
      <alignment horizontal="justify" vertical="center" wrapText="1"/>
    </xf>
    <xf numFmtId="0" fontId="4" fillId="28" borderId="37" xfId="0" applyFont="1" applyFill="1" applyBorder="1" applyAlignment="1">
      <alignment horizontal="justify" vertical="center" wrapText="1"/>
    </xf>
    <xf numFmtId="0" fontId="4" fillId="28" borderId="38" xfId="0" applyFont="1" applyFill="1" applyBorder="1" applyAlignment="1">
      <alignment horizontal="justify" vertical="center" wrapText="1"/>
    </xf>
    <xf numFmtId="0" fontId="5" fillId="0" borderId="18" xfId="0" applyNumberFormat="1" applyFont="1" applyFill="1" applyBorder="1" applyAlignment="1" applyProtection="1">
      <alignment horizontal="center" vertical="center" wrapText="1"/>
    </xf>
    <xf numFmtId="0" fontId="4" fillId="28" borderId="45" xfId="0" applyFont="1" applyFill="1" applyBorder="1" applyAlignment="1">
      <alignment horizontal="justify" vertical="center" wrapText="1"/>
    </xf>
    <xf numFmtId="0" fontId="4" fillId="28" borderId="44" xfId="0" applyFont="1" applyFill="1" applyBorder="1" applyAlignment="1">
      <alignment horizontal="justify" vertical="center" wrapText="1"/>
    </xf>
    <xf numFmtId="0" fontId="4" fillId="28" borderId="48" xfId="0" applyFont="1" applyFill="1" applyBorder="1" applyAlignment="1">
      <alignment horizontal="justify" vertical="center" wrapText="1"/>
    </xf>
    <xf numFmtId="0" fontId="4" fillId="28" borderId="46" xfId="0" applyFont="1" applyFill="1" applyBorder="1" applyAlignment="1">
      <alignment horizontal="left" vertical="center" wrapText="1"/>
    </xf>
    <xf numFmtId="0" fontId="4" fillId="28" borderId="47" xfId="0" applyFont="1" applyFill="1" applyBorder="1" applyAlignment="1">
      <alignment horizontal="left" vertical="center" wrapText="1"/>
    </xf>
    <xf numFmtId="0" fontId="4" fillId="3" borderId="39" xfId="0" applyNumberFormat="1" applyFont="1" applyFill="1" applyBorder="1" applyAlignment="1" applyProtection="1">
      <alignment horizontal="justify" vertical="center" wrapText="1"/>
    </xf>
    <xf numFmtId="0" fontId="4" fillId="28" borderId="46" xfId="0" applyFont="1" applyFill="1" applyBorder="1" applyAlignment="1">
      <alignment horizontal="justify" vertical="center" wrapText="1"/>
    </xf>
    <xf numFmtId="0" fontId="4" fillId="28" borderId="47" xfId="0" applyFont="1" applyFill="1" applyBorder="1" applyAlignment="1">
      <alignment horizontal="justify" vertical="center" wrapText="1"/>
    </xf>
    <xf numFmtId="1" fontId="4" fillId="0" borderId="1" xfId="1" applyNumberFormat="1" applyFont="1" applyFill="1" applyBorder="1" applyAlignment="1" applyProtection="1">
      <alignment horizontal="center" vertical="center"/>
      <protection locked="0"/>
    </xf>
    <xf numFmtId="2" fontId="5" fillId="0" borderId="0" xfId="0" applyNumberFormat="1" applyFont="1" applyFill="1" applyBorder="1" applyAlignment="1" applyProtection="1">
      <alignment horizontal="center" vertical="center"/>
    </xf>
    <xf numFmtId="2" fontId="4" fillId="0" borderId="0" xfId="0" applyNumberFormat="1" applyFont="1" applyFill="1" applyBorder="1" applyAlignment="1" applyProtection="1">
      <alignment vertical="center"/>
    </xf>
    <xf numFmtId="2" fontId="4" fillId="0" borderId="0" xfId="0" applyNumberFormat="1" applyFont="1" applyFill="1" applyBorder="1" applyAlignment="1" applyProtection="1"/>
    <xf numFmtId="2" fontId="4" fillId="2" borderId="1" xfId="0" applyNumberFormat="1" applyFont="1" applyFill="1" applyBorder="1" applyAlignment="1" applyProtection="1">
      <alignment horizontal="center" vertical="center"/>
    </xf>
    <xf numFmtId="1" fontId="4" fillId="0" borderId="1" xfId="0" applyNumberFormat="1" applyFont="1" applyFill="1" applyBorder="1" applyAlignment="1" applyProtection="1">
      <alignment horizontal="center" vertical="center"/>
    </xf>
    <xf numFmtId="1" fontId="4" fillId="0" borderId="1" xfId="0" applyNumberFormat="1" applyFont="1" applyFill="1" applyBorder="1" applyAlignment="1" applyProtection="1">
      <alignment horizontal="left" vertical="center" wrapText="1"/>
      <protection locked="0"/>
    </xf>
    <xf numFmtId="2" fontId="31" fillId="0" borderId="0" xfId="0" applyNumberFormat="1" applyFont="1" applyProtection="1"/>
    <xf numFmtId="2" fontId="4" fillId="0" borderId="1" xfId="1" applyNumberFormat="1" applyFont="1" applyFill="1" applyBorder="1" applyAlignment="1" applyProtection="1">
      <alignment horizontal="center" vertical="center"/>
      <protection locked="0"/>
    </xf>
    <xf numFmtId="2" fontId="4" fillId="3" borderId="1" xfId="0" applyNumberFormat="1" applyFont="1" applyFill="1" applyBorder="1" applyAlignment="1" applyProtection="1">
      <alignment horizontal="center" vertical="center"/>
    </xf>
    <xf numFmtId="43" fontId="4" fillId="0" borderId="0" xfId="0" applyNumberFormat="1" applyFont="1" applyFill="1" applyBorder="1" applyAlignment="1" applyProtection="1">
      <alignment horizontal="center"/>
    </xf>
    <xf numFmtId="2" fontId="31" fillId="0" borderId="0" xfId="0" applyNumberFormat="1" applyFont="1" applyFill="1" applyProtection="1"/>
  </cellXfs>
  <cellStyles count="61">
    <cellStyle name="20% - Énfasis1 2" xfId="13"/>
    <cellStyle name="20% - Énfasis2 2" xfId="14"/>
    <cellStyle name="20% - Énfasis3 2" xfId="15"/>
    <cellStyle name="20% - Énfasis4 2" xfId="16"/>
    <cellStyle name="20% - Énfasis5 2" xfId="17"/>
    <cellStyle name="20% - Énfasis6 2" xfId="18"/>
    <cellStyle name="40% - Énfasis1 2" xfId="19"/>
    <cellStyle name="40% - Énfasis2 2" xfId="20"/>
    <cellStyle name="40% - Énfasis3 2" xfId="21"/>
    <cellStyle name="40% - Énfasis4 2" xfId="22"/>
    <cellStyle name="40% - Énfasis5 2" xfId="23"/>
    <cellStyle name="40% - Énfasis6 2" xfId="24"/>
    <cellStyle name="60% - Énfasis1 2" xfId="25"/>
    <cellStyle name="60% - Énfasis2 2" xfId="26"/>
    <cellStyle name="60% - Énfasis3 2" xfId="27"/>
    <cellStyle name="60% - Énfasis4 2" xfId="28"/>
    <cellStyle name="60% - Énfasis5 2" xfId="29"/>
    <cellStyle name="60% - Énfasis6 2" xfId="30"/>
    <cellStyle name="Bueno 2" xfId="31"/>
    <cellStyle name="Cálculo 2" xfId="32"/>
    <cellStyle name="Cálculo 3" xfId="54"/>
    <cellStyle name="Celda de comprobación 2" xfId="33"/>
    <cellStyle name="Celda vinculada 2" xfId="34"/>
    <cellStyle name="Encabezado 1 2" xfId="50"/>
    <cellStyle name="Encabezado 4 2" xfId="35"/>
    <cellStyle name="Énfasis1 2" xfId="36"/>
    <cellStyle name="Énfasis2 2" xfId="37"/>
    <cellStyle name="Énfasis3 2" xfId="38"/>
    <cellStyle name="Énfasis4 2" xfId="39"/>
    <cellStyle name="Énfasis5 2" xfId="40"/>
    <cellStyle name="Énfasis6 2" xfId="41"/>
    <cellStyle name="Entrada 2" xfId="42"/>
    <cellStyle name="Entrada 3" xfId="55"/>
    <cellStyle name="Incorrecto 2" xfId="43"/>
    <cellStyle name="Millares" xfId="1" builtinId="3"/>
    <cellStyle name="Millares 2" xfId="2"/>
    <cellStyle name="Millares 2 2" xfId="7"/>
    <cellStyle name="Millares 2 3" xfId="9"/>
    <cellStyle name="Millares 3" xfId="8"/>
    <cellStyle name="Millares 4" xfId="12"/>
    <cellStyle name="Millares 5" xfId="59"/>
    <cellStyle name="Neutral 2" xfId="44"/>
    <cellStyle name="Normal" xfId="0" builtinId="0"/>
    <cellStyle name="Normal 11" xfId="3"/>
    <cellStyle name="Normal 2" xfId="4"/>
    <cellStyle name="Normal 2 2" xfId="5"/>
    <cellStyle name="Normal 2 3" xfId="10"/>
    <cellStyle name="Normal 3" xfId="6"/>
    <cellStyle name="Normal 3 2" xfId="58"/>
    <cellStyle name="Normal 4" xfId="11"/>
    <cellStyle name="Normal 5" xfId="60"/>
    <cellStyle name="Notas 2" xfId="45"/>
    <cellStyle name="Notas 3" xfId="56"/>
    <cellStyle name="Porcentaje" xfId="57" builtinId="5"/>
    <cellStyle name="Salida 2" xfId="46"/>
    <cellStyle name="Texto de advertencia 2" xfId="47"/>
    <cellStyle name="Texto explicativo 2" xfId="48"/>
    <cellStyle name="Título 2 2" xfId="51"/>
    <cellStyle name="Título 3 2" xfId="52"/>
    <cellStyle name="Título 4" xfId="49"/>
    <cellStyle name="Total 2" xfId="5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8"/>
  <sheetViews>
    <sheetView topLeftCell="A22" zoomScale="90" workbookViewId="0">
      <selection activeCell="G27" sqref="G27"/>
    </sheetView>
  </sheetViews>
  <sheetFormatPr baseColWidth="10" defaultRowHeight="14.25" customHeight="1" x14ac:dyDescent="0.2"/>
  <cols>
    <col min="1" max="1" width="5.7109375" style="4" customWidth="1"/>
    <col min="2" max="2" width="12.140625" style="4" customWidth="1"/>
    <col min="3" max="3" width="40.7109375" style="4" customWidth="1"/>
    <col min="4" max="4" width="10.28515625" style="4" customWidth="1"/>
    <col min="5" max="5" width="10.5703125" style="4" customWidth="1"/>
    <col min="6" max="6" width="15.5703125" style="4" customWidth="1"/>
    <col min="7" max="7" width="14.7109375" style="4" customWidth="1"/>
    <col min="8" max="8" width="11.5703125" style="4" hidden="1" customWidth="1"/>
    <col min="9" max="9" width="8.7109375" style="4" hidden="1" customWidth="1"/>
    <col min="10" max="10" width="10.42578125" style="4" hidden="1" customWidth="1"/>
    <col min="11" max="11" width="9.28515625" style="4" hidden="1" customWidth="1"/>
    <col min="12" max="12" width="10.7109375" style="4" hidden="1" customWidth="1"/>
    <col min="13" max="13" width="1.140625" style="4" hidden="1" customWidth="1"/>
    <col min="14" max="14" width="10.42578125" style="4" customWidth="1"/>
    <col min="15" max="15" width="8.85546875" style="4" customWidth="1"/>
    <col min="16" max="16" width="10.28515625" style="4" hidden="1" customWidth="1"/>
    <col min="17" max="17" width="8.140625" style="4" hidden="1" customWidth="1"/>
    <col min="18" max="18" width="10.7109375" style="4" customWidth="1"/>
    <col min="19" max="19" width="9.7109375" style="4" customWidth="1"/>
    <col min="20" max="20" width="7.85546875" style="4" customWidth="1"/>
    <col min="21" max="21" width="20.85546875" style="4" customWidth="1"/>
    <col min="22" max="22" width="7.7109375" style="4" customWidth="1"/>
    <col min="23" max="23" width="7.85546875" style="4" customWidth="1"/>
    <col min="24" max="24" width="9.5703125" style="4" customWidth="1"/>
    <col min="25" max="16384" width="11.42578125" style="4"/>
  </cols>
  <sheetData>
    <row r="1" spans="1:24" s="1" customFormat="1" ht="14.25" customHeight="1"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s="1" customFormat="1" ht="14.25" customHeight="1"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s="1" customFormat="1" ht="14.25" customHeight="1"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s="1" customFormat="1" ht="76.5" hidden="1" customHeight="1" x14ac:dyDescent="0.2">
      <c r="A4" s="574" t="s">
        <v>55</v>
      </c>
      <c r="B4" s="574"/>
      <c r="C4" s="574"/>
      <c r="D4" s="574"/>
      <c r="E4" s="574"/>
      <c r="F4" s="574"/>
      <c r="G4" s="574"/>
      <c r="H4" s="574"/>
      <c r="I4" s="574"/>
      <c r="J4" s="574"/>
      <c r="K4" s="574"/>
      <c r="L4" s="574"/>
      <c r="M4" s="574"/>
      <c r="N4" s="574"/>
      <c r="O4" s="574"/>
      <c r="P4" s="574"/>
      <c r="Q4" s="574"/>
      <c r="R4" s="574"/>
      <c r="S4" s="574"/>
      <c r="T4" s="574"/>
      <c r="U4" s="574"/>
      <c r="V4" s="574"/>
      <c r="W4" s="574"/>
      <c r="X4" s="574"/>
    </row>
    <row r="5" spans="1:24" s="1" customFormat="1" ht="76.5" hidden="1" customHeight="1" x14ac:dyDescent="0.2">
      <c r="A5" s="574" t="s">
        <v>56</v>
      </c>
      <c r="B5" s="574"/>
      <c r="C5" s="574"/>
      <c r="D5" s="574"/>
      <c r="E5" s="574"/>
      <c r="F5" s="574"/>
      <c r="G5" s="574"/>
      <c r="H5" s="574"/>
      <c r="I5" s="574"/>
      <c r="J5" s="574"/>
      <c r="K5" s="574"/>
      <c r="L5" s="574"/>
      <c r="M5" s="574"/>
      <c r="N5" s="574"/>
      <c r="O5" s="574"/>
      <c r="P5" s="574"/>
      <c r="Q5" s="574"/>
      <c r="R5" s="574"/>
      <c r="S5" s="574"/>
      <c r="T5" s="574"/>
      <c r="U5" s="574"/>
      <c r="V5" s="574"/>
      <c r="W5" s="574"/>
      <c r="X5" s="574"/>
    </row>
    <row r="6" spans="1:24" s="1" customFormat="1" ht="14.25" customHeight="1" x14ac:dyDescent="0.2">
      <c r="A6" s="574" t="s">
        <v>57</v>
      </c>
      <c r="B6" s="574"/>
      <c r="C6" s="574"/>
      <c r="D6" s="574"/>
      <c r="E6" s="574"/>
      <c r="F6" s="574"/>
      <c r="G6" s="574"/>
      <c r="H6" s="574"/>
      <c r="I6" s="574"/>
      <c r="J6" s="574"/>
      <c r="K6" s="574"/>
      <c r="L6" s="574"/>
      <c r="M6" s="574"/>
      <c r="N6" s="574"/>
      <c r="O6" s="574"/>
      <c r="P6" s="574"/>
      <c r="Q6" s="574"/>
      <c r="R6" s="574"/>
      <c r="S6" s="574"/>
      <c r="T6" s="574"/>
      <c r="U6" s="574"/>
      <c r="V6" s="574"/>
      <c r="W6" s="574"/>
      <c r="X6" s="574"/>
    </row>
    <row r="7" spans="1:24" s="1" customFormat="1" ht="76.5" hidden="1" customHeight="1" x14ac:dyDescent="0.2">
      <c r="A7" s="574" t="s">
        <v>53</v>
      </c>
      <c r="B7" s="574"/>
      <c r="C7" s="574"/>
      <c r="D7" s="574"/>
      <c r="E7" s="574"/>
      <c r="F7" s="574"/>
      <c r="G7" s="574"/>
      <c r="H7" s="574"/>
      <c r="I7" s="574"/>
      <c r="J7" s="574"/>
      <c r="K7" s="574"/>
      <c r="L7" s="574"/>
      <c r="M7" s="574"/>
      <c r="N7" s="574"/>
      <c r="O7" s="574"/>
      <c r="P7" s="574"/>
      <c r="Q7" s="574"/>
      <c r="R7" s="574"/>
      <c r="S7" s="574"/>
      <c r="T7" s="574"/>
      <c r="U7" s="574"/>
      <c r="V7" s="574"/>
      <c r="W7" s="574"/>
      <c r="X7" s="574"/>
    </row>
    <row r="8" spans="1:24" s="1" customFormat="1" ht="9.75" customHeight="1" x14ac:dyDescent="0.2"/>
    <row r="9" spans="1:24" s="1" customFormat="1" ht="14.25" customHeight="1" x14ac:dyDescent="0.2">
      <c r="A9" s="584" t="s">
        <v>37</v>
      </c>
      <c r="B9" s="584"/>
      <c r="C9" s="15" t="s">
        <v>35</v>
      </c>
    </row>
    <row r="10" spans="1:24" s="1" customFormat="1" ht="14.25" customHeight="1" x14ac:dyDescent="0.2">
      <c r="A10" s="584" t="s">
        <v>1</v>
      </c>
      <c r="B10" s="585"/>
      <c r="C10" s="15" t="s">
        <v>2</v>
      </c>
    </row>
    <row r="11" spans="1:24" s="1" customFormat="1" ht="14.25" customHeight="1" x14ac:dyDescent="0.2">
      <c r="A11" s="584" t="s">
        <v>38</v>
      </c>
      <c r="B11" s="585"/>
      <c r="C11" s="15" t="s">
        <v>3</v>
      </c>
    </row>
    <row r="12" spans="1:24" s="1" customFormat="1" ht="14.25" customHeight="1" x14ac:dyDescent="0.2">
      <c r="A12" s="584" t="s">
        <v>7</v>
      </c>
      <c r="B12" s="585"/>
      <c r="C12" s="15" t="s">
        <v>41</v>
      </c>
      <c r="U12" s="12"/>
      <c r="X12" s="13" t="s">
        <v>40</v>
      </c>
    </row>
    <row r="13" spans="1:24" s="1" customFormat="1" ht="14.25" customHeight="1" x14ac:dyDescent="0.2">
      <c r="A13" s="584" t="s">
        <v>39</v>
      </c>
      <c r="B13" s="585"/>
      <c r="C13" s="14" t="s">
        <v>36</v>
      </c>
    </row>
    <row r="14" spans="1:24" s="1" customFormat="1" ht="14.25" customHeight="1" x14ac:dyDescent="0.2">
      <c r="A14" s="591" t="s">
        <v>4</v>
      </c>
      <c r="B14" s="591"/>
      <c r="C14" s="591"/>
      <c r="D14" s="591"/>
      <c r="E14" s="591"/>
      <c r="F14" s="591"/>
      <c r="G14" s="591"/>
      <c r="H14" s="591"/>
      <c r="I14" s="591"/>
      <c r="J14" s="591"/>
      <c r="K14" s="591"/>
      <c r="L14" s="591"/>
      <c r="M14" s="591"/>
      <c r="N14" s="591"/>
      <c r="O14" s="591"/>
      <c r="P14" s="591"/>
      <c r="Q14" s="591"/>
      <c r="R14" s="591"/>
      <c r="S14" s="591"/>
      <c r="T14" s="591"/>
      <c r="U14" s="591"/>
      <c r="V14" s="591"/>
      <c r="W14" s="591"/>
      <c r="X14" s="591"/>
    </row>
    <row r="15" spans="1:24" s="1" customFormat="1" ht="30.75" customHeight="1" x14ac:dyDescent="0.2">
      <c r="A15" s="592" t="s">
        <v>9</v>
      </c>
      <c r="B15" s="592"/>
      <c r="C15" s="592"/>
      <c r="D15" s="592"/>
      <c r="E15" s="592"/>
      <c r="F15" s="592"/>
      <c r="G15" s="592"/>
      <c r="H15" s="592"/>
      <c r="I15" s="592"/>
      <c r="J15" s="592"/>
      <c r="K15" s="592"/>
      <c r="L15" s="592"/>
      <c r="M15" s="592"/>
      <c r="N15" s="592"/>
      <c r="O15" s="592"/>
      <c r="P15" s="592"/>
      <c r="Q15" s="592"/>
      <c r="R15" s="592"/>
      <c r="S15" s="592"/>
      <c r="T15" s="592"/>
      <c r="U15" s="592"/>
      <c r="V15" s="592"/>
      <c r="W15" s="592"/>
      <c r="X15" s="592"/>
    </row>
    <row r="16" spans="1:24" s="1" customFormat="1" ht="14.25" customHeight="1" x14ac:dyDescent="0.2"/>
    <row r="17" spans="1:24" s="1" customFormat="1" ht="14.25" customHeight="1" x14ac:dyDescent="0.2">
      <c r="A17" s="588" t="s">
        <v>5</v>
      </c>
      <c r="B17" s="589"/>
      <c r="C17" s="590"/>
      <c r="D17" s="578" t="s">
        <v>8</v>
      </c>
      <c r="E17" s="578" t="s">
        <v>18</v>
      </c>
      <c r="F17" s="580" t="s">
        <v>19</v>
      </c>
      <c r="G17" s="581"/>
      <c r="H17" s="580" t="s">
        <v>20</v>
      </c>
      <c r="I17" s="581"/>
      <c r="J17" s="588" t="s">
        <v>14</v>
      </c>
      <c r="K17" s="590"/>
      <c r="L17" s="588" t="s">
        <v>10</v>
      </c>
      <c r="M17" s="590"/>
      <c r="N17" s="588" t="s">
        <v>13</v>
      </c>
      <c r="O17" s="590"/>
      <c r="P17" s="588" t="s">
        <v>15</v>
      </c>
      <c r="Q17" s="590"/>
      <c r="R17" s="586" t="s">
        <v>28</v>
      </c>
      <c r="S17" s="586"/>
      <c r="T17" s="586"/>
      <c r="U17" s="593" t="s">
        <v>29</v>
      </c>
      <c r="V17" s="580" t="s">
        <v>31</v>
      </c>
      <c r="W17" s="587"/>
      <c r="X17" s="581"/>
    </row>
    <row r="18" spans="1:24" s="1" customFormat="1" ht="14.25" customHeight="1" x14ac:dyDescent="0.2">
      <c r="A18" s="20" t="s">
        <v>17</v>
      </c>
      <c r="B18" s="586" t="s">
        <v>6</v>
      </c>
      <c r="C18" s="586"/>
      <c r="D18" s="579"/>
      <c r="E18" s="579"/>
      <c r="F18" s="17" t="s">
        <v>21</v>
      </c>
      <c r="G18" s="17" t="s">
        <v>22</v>
      </c>
      <c r="H18" s="17" t="s">
        <v>23</v>
      </c>
      <c r="I18" s="17" t="s">
        <v>24</v>
      </c>
      <c r="J18" s="2" t="s">
        <v>11</v>
      </c>
      <c r="K18" s="2" t="s">
        <v>12</v>
      </c>
      <c r="L18" s="2" t="s">
        <v>11</v>
      </c>
      <c r="M18" s="2" t="s">
        <v>12</v>
      </c>
      <c r="N18" s="2" t="s">
        <v>11</v>
      </c>
      <c r="O18" s="2" t="s">
        <v>12</v>
      </c>
      <c r="P18" s="2" t="s">
        <v>11</v>
      </c>
      <c r="Q18" s="2" t="s">
        <v>12</v>
      </c>
      <c r="R18" s="2" t="s">
        <v>11</v>
      </c>
      <c r="S18" s="2" t="s">
        <v>12</v>
      </c>
      <c r="T18" s="2" t="s">
        <v>30</v>
      </c>
      <c r="U18" s="594"/>
      <c r="V18" s="17" t="s">
        <v>32</v>
      </c>
      <c r="W18" s="17" t="s">
        <v>33</v>
      </c>
      <c r="X18" s="17" t="s">
        <v>34</v>
      </c>
    </row>
    <row r="19" spans="1:24" s="1" customFormat="1" ht="70.5" customHeight="1" x14ac:dyDescent="0.2">
      <c r="A19" s="16">
        <v>1</v>
      </c>
      <c r="B19" s="582" t="s">
        <v>42</v>
      </c>
      <c r="C19" s="583"/>
      <c r="D19" s="27" t="s">
        <v>43</v>
      </c>
      <c r="E19" s="27">
        <v>10</v>
      </c>
      <c r="F19" s="28">
        <f>$F$26*E19/100</f>
        <v>1438104.3</v>
      </c>
      <c r="G19" s="28">
        <f>$G$26*E19/100</f>
        <v>1017794</v>
      </c>
      <c r="H19" s="29">
        <f>J19+L19+N19+P19</f>
        <v>18</v>
      </c>
      <c r="I19" s="29">
        <f>K19+M19+O19+Q19</f>
        <v>15</v>
      </c>
      <c r="J19" s="16">
        <v>6</v>
      </c>
      <c r="K19" s="30">
        <v>4</v>
      </c>
      <c r="L19" s="16">
        <v>4</v>
      </c>
      <c r="M19" s="31">
        <v>6</v>
      </c>
      <c r="N19" s="16">
        <v>8</v>
      </c>
      <c r="O19" s="31">
        <v>5</v>
      </c>
      <c r="P19" s="16"/>
      <c r="Q19" s="31"/>
      <c r="R19" s="29">
        <f>J19+L19+N19+P19</f>
        <v>18</v>
      </c>
      <c r="S19" s="29">
        <f>K19+M19+O19+Q19</f>
        <v>15</v>
      </c>
      <c r="T19" s="29">
        <f>S19-R19</f>
        <v>-3</v>
      </c>
      <c r="U19" s="32" t="s">
        <v>58</v>
      </c>
      <c r="V19" s="3">
        <f>O19/N19*100</f>
        <v>62.5</v>
      </c>
      <c r="W19" s="3">
        <f>G19/F19*100</f>
        <v>70.773309001301214</v>
      </c>
      <c r="X19" s="3">
        <f>W19/V19*100</f>
        <v>113.23729440208194</v>
      </c>
    </row>
    <row r="20" spans="1:24" s="1" customFormat="1" ht="108" customHeight="1" x14ac:dyDescent="0.2">
      <c r="A20" s="16">
        <v>2</v>
      </c>
      <c r="B20" s="582" t="s">
        <v>44</v>
      </c>
      <c r="C20" s="583"/>
      <c r="D20" s="27" t="s">
        <v>45</v>
      </c>
      <c r="E20" s="27">
        <v>10</v>
      </c>
      <c r="F20" s="28">
        <f t="shared" ref="F20:F25" si="0">$F$26*E20/100</f>
        <v>1438104.3</v>
      </c>
      <c r="G20" s="28">
        <f t="shared" ref="G20:G25" si="1">$G$26*E20/100</f>
        <v>1017794</v>
      </c>
      <c r="H20" s="29">
        <f t="shared" ref="H20:I25" si="2">J20+L20+N20+P20</f>
        <v>21</v>
      </c>
      <c r="I20" s="29">
        <f t="shared" si="2"/>
        <v>28</v>
      </c>
      <c r="J20" s="16">
        <v>4</v>
      </c>
      <c r="K20" s="30">
        <v>9</v>
      </c>
      <c r="L20" s="16">
        <v>2</v>
      </c>
      <c r="M20" s="31">
        <v>14</v>
      </c>
      <c r="N20" s="16">
        <v>15</v>
      </c>
      <c r="O20" s="31">
        <v>5</v>
      </c>
      <c r="P20" s="16"/>
      <c r="Q20" s="31"/>
      <c r="R20" s="29">
        <f t="shared" ref="R20:S26" si="3">J20+L20+N20+P20</f>
        <v>21</v>
      </c>
      <c r="S20" s="29">
        <f t="shared" si="3"/>
        <v>28</v>
      </c>
      <c r="T20" s="29">
        <f t="shared" ref="T20:T26" si="4">S20-R20</f>
        <v>7</v>
      </c>
      <c r="U20" s="32" t="s">
        <v>59</v>
      </c>
      <c r="V20" s="3">
        <f t="shared" ref="V20:V26" si="5">O20/N20*100</f>
        <v>33.333333333333329</v>
      </c>
      <c r="W20" s="3">
        <f t="shared" ref="W20:W26" si="6">G20/F20*100</f>
        <v>70.773309001301214</v>
      </c>
      <c r="X20" s="3">
        <f t="shared" ref="X20:X26" si="7">W20/V20*100</f>
        <v>212.31992700390364</v>
      </c>
    </row>
    <row r="21" spans="1:24" s="1" customFormat="1" ht="56.25" customHeight="1" x14ac:dyDescent="0.2">
      <c r="A21" s="16">
        <v>3</v>
      </c>
      <c r="B21" s="582" t="s">
        <v>46</v>
      </c>
      <c r="C21" s="583"/>
      <c r="D21" s="27" t="s">
        <v>47</v>
      </c>
      <c r="E21" s="27">
        <v>10</v>
      </c>
      <c r="F21" s="28">
        <f t="shared" si="0"/>
        <v>1438104.3</v>
      </c>
      <c r="G21" s="28">
        <f t="shared" si="1"/>
        <v>1017794</v>
      </c>
      <c r="H21" s="29">
        <f t="shared" si="2"/>
        <v>9</v>
      </c>
      <c r="I21" s="29">
        <f t="shared" si="2"/>
        <v>7</v>
      </c>
      <c r="J21" s="16">
        <v>0</v>
      </c>
      <c r="K21" s="30">
        <v>0</v>
      </c>
      <c r="L21" s="16">
        <v>8</v>
      </c>
      <c r="M21" s="31">
        <v>5</v>
      </c>
      <c r="N21" s="16">
        <v>1</v>
      </c>
      <c r="O21" s="31">
        <v>2</v>
      </c>
      <c r="P21" s="16"/>
      <c r="Q21" s="31"/>
      <c r="R21" s="29">
        <f t="shared" si="3"/>
        <v>9</v>
      </c>
      <c r="S21" s="29">
        <f t="shared" si="3"/>
        <v>7</v>
      </c>
      <c r="T21" s="29">
        <f t="shared" si="4"/>
        <v>-2</v>
      </c>
      <c r="U21" s="32" t="s">
        <v>60</v>
      </c>
      <c r="V21" s="3">
        <f t="shared" si="5"/>
        <v>200</v>
      </c>
      <c r="W21" s="3">
        <f t="shared" si="6"/>
        <v>70.773309001301214</v>
      </c>
      <c r="X21" s="3">
        <f t="shared" si="7"/>
        <v>35.386654500650607</v>
      </c>
    </row>
    <row r="22" spans="1:24" s="1" customFormat="1" ht="56.25" customHeight="1" x14ac:dyDescent="0.2">
      <c r="A22" s="16">
        <v>4</v>
      </c>
      <c r="B22" s="582" t="s">
        <v>50</v>
      </c>
      <c r="C22" s="583"/>
      <c r="D22" s="27" t="s">
        <v>49</v>
      </c>
      <c r="E22" s="27">
        <v>25</v>
      </c>
      <c r="F22" s="28">
        <f t="shared" si="0"/>
        <v>3595260.75</v>
      </c>
      <c r="G22" s="28">
        <f t="shared" si="1"/>
        <v>2544485</v>
      </c>
      <c r="H22" s="29">
        <f t="shared" si="2"/>
        <v>0</v>
      </c>
      <c r="I22" s="29">
        <f t="shared" si="2"/>
        <v>0</v>
      </c>
      <c r="J22" s="16">
        <v>0</v>
      </c>
      <c r="K22" s="30">
        <v>0</v>
      </c>
      <c r="L22" s="16">
        <v>0</v>
      </c>
      <c r="M22" s="31">
        <v>0</v>
      </c>
      <c r="N22" s="16">
        <v>0</v>
      </c>
      <c r="O22" s="31">
        <v>0</v>
      </c>
      <c r="P22" s="16"/>
      <c r="Q22" s="31"/>
      <c r="R22" s="29">
        <f t="shared" si="3"/>
        <v>0</v>
      </c>
      <c r="S22" s="29">
        <f t="shared" si="3"/>
        <v>0</v>
      </c>
      <c r="T22" s="29">
        <f t="shared" si="4"/>
        <v>0</v>
      </c>
      <c r="U22" s="32"/>
      <c r="V22" s="3" t="e">
        <f t="shared" si="5"/>
        <v>#DIV/0!</v>
      </c>
      <c r="W22" s="3">
        <f t="shared" si="6"/>
        <v>70.773309001301229</v>
      </c>
      <c r="X22" s="3" t="e">
        <f t="shared" si="7"/>
        <v>#DIV/0!</v>
      </c>
    </row>
    <row r="23" spans="1:24" s="1" customFormat="1" ht="56.25" customHeight="1" x14ac:dyDescent="0.2">
      <c r="A23" s="16">
        <v>5</v>
      </c>
      <c r="B23" s="582" t="s">
        <v>48</v>
      </c>
      <c r="C23" s="583"/>
      <c r="D23" s="27" t="s">
        <v>47</v>
      </c>
      <c r="E23" s="27">
        <v>10</v>
      </c>
      <c r="F23" s="28">
        <f t="shared" si="0"/>
        <v>1438104.3</v>
      </c>
      <c r="G23" s="28">
        <f t="shared" si="1"/>
        <v>1017794</v>
      </c>
      <c r="H23" s="29">
        <f t="shared" si="2"/>
        <v>3</v>
      </c>
      <c r="I23" s="29">
        <f t="shared" si="2"/>
        <v>3</v>
      </c>
      <c r="J23" s="16">
        <v>1</v>
      </c>
      <c r="K23" s="30">
        <v>1</v>
      </c>
      <c r="L23" s="16">
        <v>1</v>
      </c>
      <c r="M23" s="31">
        <v>1</v>
      </c>
      <c r="N23" s="16">
        <v>1</v>
      </c>
      <c r="O23" s="31">
        <v>1</v>
      </c>
      <c r="P23" s="16"/>
      <c r="Q23" s="31"/>
      <c r="R23" s="29">
        <f t="shared" si="3"/>
        <v>3</v>
      </c>
      <c r="S23" s="29">
        <f t="shared" si="3"/>
        <v>3</v>
      </c>
      <c r="T23" s="29">
        <f t="shared" si="4"/>
        <v>0</v>
      </c>
      <c r="U23" s="33" t="s">
        <v>61</v>
      </c>
      <c r="V23" s="3">
        <f t="shared" si="5"/>
        <v>100</v>
      </c>
      <c r="W23" s="3">
        <f t="shared" si="6"/>
        <v>70.773309001301214</v>
      </c>
      <c r="X23" s="3">
        <f t="shared" si="7"/>
        <v>70.773309001301214</v>
      </c>
    </row>
    <row r="24" spans="1:24" s="1" customFormat="1" ht="46.5" customHeight="1" x14ac:dyDescent="0.2">
      <c r="A24" s="16">
        <v>6</v>
      </c>
      <c r="B24" s="582" t="s">
        <v>51</v>
      </c>
      <c r="C24" s="583"/>
      <c r="D24" s="27" t="s">
        <v>47</v>
      </c>
      <c r="E24" s="27">
        <v>10</v>
      </c>
      <c r="F24" s="28">
        <f t="shared" si="0"/>
        <v>1438104.3</v>
      </c>
      <c r="G24" s="28">
        <f t="shared" si="1"/>
        <v>1017794</v>
      </c>
      <c r="H24" s="29">
        <f t="shared" si="2"/>
        <v>0</v>
      </c>
      <c r="I24" s="29">
        <f t="shared" si="2"/>
        <v>0</v>
      </c>
      <c r="J24" s="16">
        <v>0</v>
      </c>
      <c r="K24" s="30">
        <v>0</v>
      </c>
      <c r="L24" s="16">
        <v>0</v>
      </c>
      <c r="M24" s="31">
        <v>0</v>
      </c>
      <c r="N24" s="16">
        <v>0</v>
      </c>
      <c r="O24" s="31">
        <v>0</v>
      </c>
      <c r="P24" s="16"/>
      <c r="Q24" s="31"/>
      <c r="R24" s="29">
        <f t="shared" si="3"/>
        <v>0</v>
      </c>
      <c r="S24" s="29">
        <f t="shared" si="3"/>
        <v>0</v>
      </c>
      <c r="T24" s="29">
        <f t="shared" si="4"/>
        <v>0</v>
      </c>
      <c r="U24" s="32"/>
      <c r="V24" s="3" t="e">
        <f t="shared" si="5"/>
        <v>#DIV/0!</v>
      </c>
      <c r="W24" s="3">
        <f t="shared" si="6"/>
        <v>70.773309001301214</v>
      </c>
      <c r="X24" s="3" t="e">
        <f t="shared" si="7"/>
        <v>#DIV/0!</v>
      </c>
    </row>
    <row r="25" spans="1:24" s="1" customFormat="1" ht="51" customHeight="1" x14ac:dyDescent="0.2">
      <c r="A25" s="16">
        <v>7</v>
      </c>
      <c r="B25" s="582" t="s">
        <v>52</v>
      </c>
      <c r="C25" s="583"/>
      <c r="D25" s="27" t="s">
        <v>47</v>
      </c>
      <c r="E25" s="27">
        <v>25</v>
      </c>
      <c r="F25" s="28">
        <f t="shared" si="0"/>
        <v>3595260.75</v>
      </c>
      <c r="G25" s="28">
        <f t="shared" si="1"/>
        <v>2544485</v>
      </c>
      <c r="H25" s="29">
        <f t="shared" si="2"/>
        <v>0</v>
      </c>
      <c r="I25" s="29">
        <f t="shared" si="2"/>
        <v>0</v>
      </c>
      <c r="J25" s="16">
        <v>0</v>
      </c>
      <c r="K25" s="30">
        <v>0</v>
      </c>
      <c r="L25" s="16">
        <v>0</v>
      </c>
      <c r="M25" s="31">
        <v>0</v>
      </c>
      <c r="N25" s="16">
        <v>0</v>
      </c>
      <c r="O25" s="31">
        <v>0</v>
      </c>
      <c r="P25" s="16"/>
      <c r="Q25" s="31"/>
      <c r="R25" s="34">
        <f t="shared" si="3"/>
        <v>0</v>
      </c>
      <c r="S25" s="29">
        <f t="shared" si="3"/>
        <v>0</v>
      </c>
      <c r="T25" s="29">
        <f t="shared" si="4"/>
        <v>0</v>
      </c>
      <c r="U25" s="32"/>
      <c r="V25" s="3" t="e">
        <f t="shared" si="5"/>
        <v>#DIV/0!</v>
      </c>
      <c r="W25" s="3">
        <f t="shared" si="6"/>
        <v>70.773309001301229</v>
      </c>
      <c r="X25" s="3" t="e">
        <f t="shared" si="7"/>
        <v>#DIV/0!</v>
      </c>
    </row>
    <row r="26" spans="1:24" s="1" customFormat="1" ht="46.5" customHeight="1" x14ac:dyDescent="0.2">
      <c r="A26" s="575" t="s">
        <v>25</v>
      </c>
      <c r="B26" s="576"/>
      <c r="C26" s="577"/>
      <c r="D26" s="9"/>
      <c r="E26" s="9">
        <f>SUM(E19:E25)</f>
        <v>100</v>
      </c>
      <c r="F26" s="10">
        <v>14381043</v>
      </c>
      <c r="G26" s="10">
        <v>10177940</v>
      </c>
      <c r="H26" s="11">
        <f>SUM(H19:H25)</f>
        <v>51</v>
      </c>
      <c r="I26" s="11">
        <f t="shared" ref="I26:O26" si="8">SUM(I18:I25)</f>
        <v>53</v>
      </c>
      <c r="J26" s="11">
        <f>SUM(J19:J25)</f>
        <v>11</v>
      </c>
      <c r="K26" s="11">
        <f t="shared" si="8"/>
        <v>14</v>
      </c>
      <c r="L26" s="11">
        <f>SUM(L19:L25)</f>
        <v>15</v>
      </c>
      <c r="M26" s="11">
        <f>SUM(M19:M25)</f>
        <v>26</v>
      </c>
      <c r="N26" s="11">
        <f>SUM(N19:N25)</f>
        <v>25</v>
      </c>
      <c r="O26" s="11">
        <f t="shared" si="8"/>
        <v>13</v>
      </c>
      <c r="P26" s="11">
        <f>SUM(P19:P25)</f>
        <v>0</v>
      </c>
      <c r="Q26" s="5"/>
      <c r="R26" s="8">
        <f t="shared" si="3"/>
        <v>51</v>
      </c>
      <c r="S26" s="8">
        <f t="shared" si="3"/>
        <v>53</v>
      </c>
      <c r="T26" s="8">
        <f t="shared" si="4"/>
        <v>2</v>
      </c>
      <c r="U26" s="8"/>
      <c r="V26" s="3">
        <f t="shared" si="5"/>
        <v>52</v>
      </c>
      <c r="W26" s="3">
        <f t="shared" si="6"/>
        <v>70.773309001301229</v>
      </c>
      <c r="X26" s="3">
        <f t="shared" si="7"/>
        <v>136.10251731019468</v>
      </c>
    </row>
    <row r="27" spans="1:24" ht="14.25" customHeight="1" x14ac:dyDescent="0.2">
      <c r="F27" s="6"/>
    </row>
    <row r="28" spans="1:24" ht="14.25" customHeight="1" x14ac:dyDescent="0.2">
      <c r="B28" s="7" t="s">
        <v>26</v>
      </c>
      <c r="F28" s="6"/>
      <c r="H28" s="4" t="s">
        <v>27</v>
      </c>
    </row>
    <row r="43" s="1" customFormat="1" ht="45" customHeight="1" x14ac:dyDescent="0.2"/>
    <row r="44" s="1" customFormat="1" ht="45" customHeight="1" x14ac:dyDescent="0.2"/>
    <row r="45" s="1" customFormat="1" ht="45" customHeight="1" x14ac:dyDescent="0.2"/>
    <row r="46" s="1" customFormat="1" ht="45" customHeight="1" x14ac:dyDescent="0.2"/>
    <row r="47" s="1" customFormat="1" ht="45" customHeight="1" x14ac:dyDescent="0.2"/>
    <row r="48" s="1" customFormat="1" ht="45" customHeight="1" x14ac:dyDescent="0.2"/>
  </sheetData>
  <sheetProtection insertRows="0" deleteRows="0"/>
  <mergeCells count="35">
    <mergeCell ref="A5:X5"/>
    <mergeCell ref="A13:B13"/>
    <mergeCell ref="A14:X14"/>
    <mergeCell ref="B20:C20"/>
    <mergeCell ref="B19:C19"/>
    <mergeCell ref="A12:B12"/>
    <mergeCell ref="A15:X15"/>
    <mergeCell ref="J17:K17"/>
    <mergeCell ref="U17:U18"/>
    <mergeCell ref="A6:X6"/>
    <mergeCell ref="A7:X7"/>
    <mergeCell ref="B23:C23"/>
    <mergeCell ref="B24:C24"/>
    <mergeCell ref="V17:X17"/>
    <mergeCell ref="A17:C17"/>
    <mergeCell ref="D17:D18"/>
    <mergeCell ref="P17:Q17"/>
    <mergeCell ref="L17:M17"/>
    <mergeCell ref="N17:O17"/>
    <mergeCell ref="A4:X4"/>
    <mergeCell ref="A1:X1"/>
    <mergeCell ref="A2:X2"/>
    <mergeCell ref="A3:X3"/>
    <mergeCell ref="A26:C26"/>
    <mergeCell ref="E17:E18"/>
    <mergeCell ref="F17:G17"/>
    <mergeCell ref="H17:I17"/>
    <mergeCell ref="B22:C22"/>
    <mergeCell ref="B21:C21"/>
    <mergeCell ref="B25:C25"/>
    <mergeCell ref="A11:B11"/>
    <mergeCell ref="A9:B9"/>
    <mergeCell ref="A10:B10"/>
    <mergeCell ref="R17:T17"/>
    <mergeCell ref="B18:C18"/>
  </mergeCells>
  <phoneticPr fontId="2" type="noConversion"/>
  <printOptions horizontalCentered="1"/>
  <pageMargins left="0.19685039370078741" right="0.19685039370078741" top="0.39370078740157483" bottom="0.39370078740157483" header="0" footer="0"/>
  <pageSetup scale="6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topLeftCell="A27" workbookViewId="0">
      <selection activeCell="G30" sqref="G30"/>
    </sheetView>
  </sheetViews>
  <sheetFormatPr baseColWidth="10" defaultRowHeight="12.75" x14ac:dyDescent="0.2"/>
  <cols>
    <col min="1" max="1" width="5.42578125" style="35" customWidth="1"/>
    <col min="2" max="2" width="12" style="35" customWidth="1"/>
    <col min="3" max="3" width="40.7109375" style="35" customWidth="1"/>
    <col min="4" max="5" width="11.42578125" style="35"/>
    <col min="6" max="6" width="13" style="35" customWidth="1"/>
    <col min="7" max="7" width="11.5703125" style="35" customWidth="1"/>
    <col min="8" max="8" width="10.5703125" style="35" customWidth="1"/>
    <col min="9" max="9" width="10" style="35" customWidth="1"/>
    <col min="10" max="11" width="11.5703125" style="35" customWidth="1"/>
    <col min="12" max="12" width="10.7109375" style="4" customWidth="1"/>
    <col min="13" max="13" width="8.85546875" style="4" customWidth="1"/>
    <col min="14" max="14" width="10.140625" style="4" customWidth="1"/>
    <col min="15" max="15" width="10.42578125" style="4" customWidth="1"/>
    <col min="16" max="20" width="11.42578125" style="35" hidden="1" customWidth="1"/>
    <col min="21" max="21" width="11.42578125" style="35" customWidth="1"/>
    <col min="22" max="22" width="8.7109375" style="35" customWidth="1"/>
    <col min="23" max="23" width="9.5703125" style="35" customWidth="1"/>
    <col min="24" max="24" width="8.5703125" style="35" customWidth="1"/>
    <col min="25" max="16384" width="11.42578125" style="35"/>
  </cols>
  <sheetData>
    <row r="1" spans="1:24" x14ac:dyDescent="0.2">
      <c r="A1" s="574"/>
      <c r="B1" s="574"/>
      <c r="C1" s="574"/>
      <c r="D1" s="574"/>
      <c r="E1" s="574"/>
      <c r="F1" s="574"/>
      <c r="G1" s="574"/>
      <c r="H1" s="574"/>
      <c r="I1" s="574"/>
      <c r="J1" s="574"/>
      <c r="K1" s="574"/>
      <c r="L1" s="574"/>
      <c r="M1" s="574"/>
      <c r="N1" s="574"/>
      <c r="O1" s="574"/>
    </row>
    <row r="2" spans="1:24" x14ac:dyDescent="0.2">
      <c r="A2" s="574" t="s">
        <v>54</v>
      </c>
      <c r="B2" s="574"/>
      <c r="C2" s="574"/>
      <c r="D2" s="574"/>
      <c r="E2" s="574"/>
      <c r="F2" s="574"/>
      <c r="G2" s="574"/>
      <c r="H2" s="574"/>
      <c r="I2" s="574"/>
      <c r="J2" s="574"/>
      <c r="K2" s="574"/>
      <c r="L2" s="574"/>
      <c r="M2" s="574"/>
      <c r="N2" s="574"/>
      <c r="O2" s="574"/>
      <c r="P2" s="574"/>
      <c r="Q2" s="574"/>
      <c r="R2" s="574"/>
      <c r="S2" s="574"/>
      <c r="T2" s="574"/>
      <c r="U2" s="574"/>
      <c r="V2" s="574"/>
      <c r="W2" s="574"/>
      <c r="X2" s="574"/>
    </row>
    <row r="3" spans="1:24" ht="12" customHeight="1"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t="12" hidden="1" customHeight="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t="12" hidden="1" customHeight="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ht="12" customHeight="1" x14ac:dyDescent="0.2">
      <c r="A6" s="591" t="s">
        <v>1047</v>
      </c>
      <c r="B6" s="591"/>
      <c r="C6" s="591"/>
      <c r="D6" s="591"/>
      <c r="E6" s="591"/>
      <c r="F6" s="591"/>
      <c r="G6" s="591"/>
      <c r="H6" s="591"/>
      <c r="I6" s="591"/>
      <c r="J6" s="591"/>
      <c r="K6" s="591"/>
      <c r="L6" s="591"/>
      <c r="M6" s="591"/>
      <c r="N6" s="591"/>
      <c r="O6" s="591"/>
      <c r="P6" s="591"/>
      <c r="Q6" s="591"/>
      <c r="R6" s="591"/>
      <c r="S6" s="591"/>
      <c r="T6" s="591"/>
      <c r="U6" s="591"/>
      <c r="V6" s="591"/>
      <c r="W6" s="591"/>
      <c r="X6" s="591"/>
    </row>
    <row r="7" spans="1:24" ht="12" hidden="1" customHeight="1" x14ac:dyDescent="0.2">
      <c r="A7" s="591" t="s">
        <v>130</v>
      </c>
      <c r="B7" s="591"/>
      <c r="C7" s="591"/>
      <c r="D7" s="591"/>
      <c r="E7" s="591"/>
      <c r="F7" s="591"/>
      <c r="G7" s="591"/>
      <c r="H7" s="591"/>
      <c r="I7" s="591"/>
      <c r="J7" s="591"/>
      <c r="K7" s="591"/>
      <c r="L7" s="591"/>
      <c r="M7" s="591"/>
      <c r="N7" s="591"/>
      <c r="O7" s="591"/>
      <c r="P7" s="591"/>
      <c r="Q7" s="591"/>
      <c r="R7" s="591"/>
      <c r="S7" s="591"/>
      <c r="T7" s="591"/>
      <c r="U7" s="591"/>
      <c r="V7" s="591"/>
      <c r="W7" s="591"/>
      <c r="X7" s="591"/>
    </row>
    <row r="8" spans="1:24" ht="12" customHeight="1" x14ac:dyDescent="0.2">
      <c r="A8" s="4"/>
      <c r="B8" s="4"/>
      <c r="C8" s="4"/>
      <c r="D8" s="4"/>
      <c r="E8" s="4"/>
      <c r="F8" s="4"/>
      <c r="G8" s="4"/>
      <c r="H8" s="4"/>
      <c r="I8" s="4"/>
      <c r="J8" s="4"/>
      <c r="K8" s="4"/>
      <c r="L8" s="1"/>
      <c r="M8" s="1"/>
      <c r="N8" s="1"/>
      <c r="O8" s="1"/>
    </row>
    <row r="9" spans="1:24" x14ac:dyDescent="0.2">
      <c r="A9" s="317" t="s">
        <v>423</v>
      </c>
      <c r="B9" s="317"/>
      <c r="C9" s="317" t="s">
        <v>1048</v>
      </c>
      <c r="D9" s="1"/>
      <c r="E9" s="1"/>
      <c r="F9" s="1"/>
      <c r="G9" s="1"/>
      <c r="H9" s="1"/>
      <c r="I9" s="1"/>
      <c r="J9" s="4"/>
      <c r="K9" s="4"/>
      <c r="L9" s="1"/>
      <c r="M9" s="1"/>
      <c r="N9" s="1"/>
      <c r="O9" s="1"/>
    </row>
    <row r="10" spans="1:24" x14ac:dyDescent="0.2">
      <c r="A10" s="317" t="s">
        <v>1</v>
      </c>
      <c r="B10" s="265"/>
      <c r="C10" s="317" t="s">
        <v>305</v>
      </c>
      <c r="D10" s="1"/>
      <c r="E10" s="1"/>
      <c r="F10" s="1"/>
      <c r="G10" s="1"/>
      <c r="H10" s="1"/>
      <c r="I10" s="1"/>
      <c r="J10" s="4"/>
      <c r="K10" s="4"/>
      <c r="L10" s="1"/>
      <c r="M10" s="1"/>
      <c r="N10" s="1"/>
      <c r="O10" s="1"/>
    </row>
    <row r="11" spans="1:24" x14ac:dyDescent="0.2">
      <c r="A11" s="317" t="s">
        <v>65</v>
      </c>
      <c r="B11" s="265"/>
      <c r="C11" s="317" t="s">
        <v>1049</v>
      </c>
      <c r="D11" s="1"/>
      <c r="E11" s="1"/>
      <c r="F11" s="1"/>
      <c r="G11" s="1"/>
      <c r="H11" s="1"/>
      <c r="I11" s="1"/>
      <c r="J11" s="4"/>
      <c r="K11" s="4"/>
      <c r="L11" s="1"/>
      <c r="M11" s="1" t="s">
        <v>1050</v>
      </c>
      <c r="N11" s="1"/>
      <c r="O11" s="1"/>
    </row>
    <row r="12" spans="1:24" x14ac:dyDescent="0.2">
      <c r="A12" s="317" t="s">
        <v>7</v>
      </c>
      <c r="B12" s="265"/>
      <c r="C12" s="317" t="s">
        <v>1051</v>
      </c>
      <c r="D12" s="1"/>
      <c r="E12" s="1"/>
      <c r="F12" s="1"/>
      <c r="G12" s="1"/>
      <c r="H12" s="1"/>
      <c r="I12" s="1"/>
      <c r="J12" s="4"/>
      <c r="K12" s="4"/>
      <c r="L12" s="1"/>
      <c r="M12" s="1"/>
      <c r="N12" s="1"/>
      <c r="O12" s="1"/>
    </row>
    <row r="13" spans="1:24" x14ac:dyDescent="0.2">
      <c r="A13" s="14" t="s">
        <v>39</v>
      </c>
      <c r="B13" s="14"/>
      <c r="C13" s="321" t="s">
        <v>1052</v>
      </c>
      <c r="D13" s="1"/>
      <c r="E13" s="1"/>
      <c r="F13" s="1"/>
      <c r="G13" s="1"/>
      <c r="H13" s="1"/>
      <c r="I13" s="1"/>
      <c r="J13" s="4"/>
      <c r="K13" s="4"/>
      <c r="L13" s="1"/>
      <c r="M13" s="1"/>
      <c r="N13" s="1"/>
      <c r="O13" s="320"/>
    </row>
    <row r="14" spans="1:24" x14ac:dyDescent="0.2">
      <c r="A14" s="591" t="s">
        <v>4</v>
      </c>
      <c r="B14" s="591"/>
      <c r="C14" s="591"/>
      <c r="D14" s="591"/>
      <c r="E14" s="591"/>
      <c r="F14" s="591"/>
      <c r="G14" s="591"/>
      <c r="H14" s="591"/>
      <c r="I14" s="591"/>
      <c r="J14" s="591"/>
      <c r="K14" s="591"/>
      <c r="L14" s="591"/>
      <c r="M14" s="591"/>
      <c r="N14" s="591"/>
      <c r="O14" s="591"/>
    </row>
    <row r="15" spans="1:24" ht="18.75" customHeight="1" x14ac:dyDescent="0.2">
      <c r="A15" s="592" t="s">
        <v>1053</v>
      </c>
      <c r="B15" s="592"/>
      <c r="C15" s="592"/>
      <c r="D15" s="592"/>
      <c r="E15" s="592"/>
      <c r="F15" s="592"/>
      <c r="G15" s="592"/>
      <c r="H15" s="592"/>
      <c r="I15" s="592"/>
      <c r="J15" s="592"/>
      <c r="K15" s="592"/>
      <c r="L15" s="592"/>
      <c r="M15" s="592"/>
      <c r="N15" s="592"/>
      <c r="O15" s="592"/>
    </row>
    <row r="16" spans="1:24" x14ac:dyDescent="0.2">
      <c r="A16" s="4"/>
      <c r="B16" s="4"/>
      <c r="C16" s="4"/>
      <c r="D16" s="4"/>
      <c r="E16" s="4"/>
      <c r="F16" s="4"/>
      <c r="G16" s="4"/>
      <c r="H16" s="4"/>
      <c r="I16" s="4"/>
      <c r="J16" s="4"/>
      <c r="K16" s="4"/>
      <c r="L16" s="1"/>
      <c r="M16" s="1"/>
      <c r="N16" s="1"/>
      <c r="O16" s="1"/>
    </row>
    <row r="17" spans="1:25" ht="12.75" customHeight="1" x14ac:dyDescent="0.2">
      <c r="A17" s="588" t="s">
        <v>5</v>
      </c>
      <c r="B17" s="589"/>
      <c r="C17" s="590"/>
      <c r="D17" s="578" t="s">
        <v>8</v>
      </c>
      <c r="E17" s="578" t="s">
        <v>480</v>
      </c>
      <c r="F17" s="580" t="s">
        <v>19</v>
      </c>
      <c r="G17" s="581"/>
      <c r="H17" s="580" t="s">
        <v>20</v>
      </c>
      <c r="I17" s="581"/>
      <c r="J17" s="588" t="s">
        <v>14</v>
      </c>
      <c r="K17" s="590"/>
      <c r="L17" s="588" t="s">
        <v>10</v>
      </c>
      <c r="M17" s="590"/>
      <c r="N17" s="588" t="s">
        <v>13</v>
      </c>
      <c r="O17" s="590"/>
      <c r="P17" s="588" t="s">
        <v>15</v>
      </c>
      <c r="Q17" s="590"/>
      <c r="R17" s="588" t="s">
        <v>1054</v>
      </c>
      <c r="S17" s="589"/>
      <c r="T17" s="590"/>
      <c r="U17" s="319" t="s">
        <v>29</v>
      </c>
      <c r="V17" s="580" t="s">
        <v>31</v>
      </c>
      <c r="W17" s="587"/>
      <c r="X17" s="581"/>
    </row>
    <row r="18" spans="1:25" x14ac:dyDescent="0.2">
      <c r="A18" s="318" t="s">
        <v>17</v>
      </c>
      <c r="B18" s="586" t="s">
        <v>6</v>
      </c>
      <c r="C18" s="586"/>
      <c r="D18" s="579"/>
      <c r="E18" s="579"/>
      <c r="F18" s="316" t="s">
        <v>21</v>
      </c>
      <c r="G18" s="316" t="s">
        <v>22</v>
      </c>
      <c r="H18" s="316" t="s">
        <v>23</v>
      </c>
      <c r="I18" s="316" t="s">
        <v>24</v>
      </c>
      <c r="J18" s="2" t="s">
        <v>11</v>
      </c>
      <c r="K18" s="2" t="s">
        <v>12</v>
      </c>
      <c r="L18" s="2" t="s">
        <v>11</v>
      </c>
      <c r="M18" s="2" t="s">
        <v>12</v>
      </c>
      <c r="N18" s="2" t="s">
        <v>11</v>
      </c>
      <c r="O18" s="2" t="s">
        <v>12</v>
      </c>
      <c r="P18" s="2" t="s">
        <v>11</v>
      </c>
      <c r="Q18" s="2" t="s">
        <v>12</v>
      </c>
      <c r="R18" s="569" t="s">
        <v>23</v>
      </c>
      <c r="S18" s="569" t="s">
        <v>12</v>
      </c>
      <c r="T18" s="569" t="s">
        <v>30</v>
      </c>
      <c r="U18" s="569"/>
      <c r="V18" s="316" t="s">
        <v>32</v>
      </c>
      <c r="W18" s="316" t="s">
        <v>33</v>
      </c>
      <c r="X18" s="316" t="s">
        <v>34</v>
      </c>
    </row>
    <row r="19" spans="1:25" ht="30.75" customHeight="1" x14ac:dyDescent="0.2">
      <c r="A19" s="5">
        <v>1</v>
      </c>
      <c r="B19" s="582" t="s">
        <v>1055</v>
      </c>
      <c r="C19" s="583"/>
      <c r="D19" s="9" t="s">
        <v>45</v>
      </c>
      <c r="E19" s="9">
        <v>25</v>
      </c>
      <c r="F19" s="28">
        <f>$F$29*E19/100</f>
        <v>1537236.75</v>
      </c>
      <c r="G19" s="28">
        <f>$G$29*E19/100</f>
        <v>1183827.5</v>
      </c>
      <c r="H19" s="8">
        <f>J19+L19+N19+P19</f>
        <v>75</v>
      </c>
      <c r="I19" s="3">
        <f>K19+M19+O19+Q19</f>
        <v>106</v>
      </c>
      <c r="J19" s="5">
        <v>25</v>
      </c>
      <c r="K19" s="3">
        <v>48</v>
      </c>
      <c r="L19" s="5">
        <v>25</v>
      </c>
      <c r="M19" s="68">
        <v>23</v>
      </c>
      <c r="N19" s="5">
        <v>25</v>
      </c>
      <c r="O19" s="3">
        <v>35</v>
      </c>
      <c r="P19" s="5"/>
      <c r="Q19" s="3"/>
      <c r="R19" s="570">
        <f t="shared" ref="R19:R29" si="0">J19+L19+N19+P19</f>
        <v>75</v>
      </c>
      <c r="S19" s="570">
        <f>I19</f>
        <v>106</v>
      </c>
      <c r="T19" s="570">
        <f>S19-R19</f>
        <v>31</v>
      </c>
      <c r="U19" s="571"/>
      <c r="V19" s="3">
        <f>O19/N19*100</f>
        <v>140</v>
      </c>
      <c r="W19" s="3">
        <f>G19/F19*100</f>
        <v>77.01009620021118</v>
      </c>
      <c r="X19" s="3">
        <f>W19/V19*100</f>
        <v>55.007211571579418</v>
      </c>
      <c r="Y19" s="572"/>
    </row>
    <row r="20" spans="1:25" ht="48" customHeight="1" x14ac:dyDescent="0.2">
      <c r="A20" s="5">
        <v>2</v>
      </c>
      <c r="B20" s="582" t="s">
        <v>1056</v>
      </c>
      <c r="C20" s="583"/>
      <c r="D20" s="9" t="s">
        <v>45</v>
      </c>
      <c r="E20" s="9">
        <v>5</v>
      </c>
      <c r="F20" s="28">
        <f t="shared" ref="F20:F28" si="1">$F$29*E20/100</f>
        <v>307447.34999999998</v>
      </c>
      <c r="G20" s="28">
        <f t="shared" ref="G20:G28" si="2">$G$29*E20/100</f>
        <v>236765.5</v>
      </c>
      <c r="H20" s="8">
        <f t="shared" ref="H20:I28" si="3">J20+L20+N20+P20</f>
        <v>30</v>
      </c>
      <c r="I20" s="3">
        <f t="shared" si="3"/>
        <v>11</v>
      </c>
      <c r="J20" s="5">
        <v>10</v>
      </c>
      <c r="K20" s="3">
        <v>3</v>
      </c>
      <c r="L20" s="5">
        <v>10</v>
      </c>
      <c r="M20" s="68">
        <v>8</v>
      </c>
      <c r="N20" s="5">
        <v>10</v>
      </c>
      <c r="O20" s="3">
        <v>0</v>
      </c>
      <c r="P20" s="5"/>
      <c r="Q20" s="3"/>
      <c r="R20" s="570">
        <f t="shared" si="0"/>
        <v>30</v>
      </c>
      <c r="S20" s="570">
        <f t="shared" ref="S20:S29" si="4">I20</f>
        <v>11</v>
      </c>
      <c r="T20" s="570">
        <f t="shared" ref="T20:T29" si="5">S20-R20</f>
        <v>-19</v>
      </c>
      <c r="U20" s="571"/>
      <c r="V20" s="3">
        <f t="shared" ref="V20:V29" si="6">O20/N20*100</f>
        <v>0</v>
      </c>
      <c r="W20" s="3">
        <f t="shared" ref="W20:W29" si="7">G20/F20*100</f>
        <v>77.010096200211194</v>
      </c>
      <c r="X20" s="3" t="e">
        <f t="shared" ref="X20:X29" si="8">W20/V20*100</f>
        <v>#DIV/0!</v>
      </c>
      <c r="Y20" s="572"/>
    </row>
    <row r="21" spans="1:25" ht="25.9" customHeight="1" x14ac:dyDescent="0.2">
      <c r="A21" s="5">
        <v>3</v>
      </c>
      <c r="B21" s="582" t="s">
        <v>1057</v>
      </c>
      <c r="C21" s="583"/>
      <c r="D21" s="9" t="s">
        <v>525</v>
      </c>
      <c r="E21" s="9">
        <v>5</v>
      </c>
      <c r="F21" s="28">
        <f t="shared" si="1"/>
        <v>307447.34999999998</v>
      </c>
      <c r="G21" s="28">
        <f t="shared" si="2"/>
        <v>236765.5</v>
      </c>
      <c r="H21" s="8">
        <f t="shared" si="3"/>
        <v>45</v>
      </c>
      <c r="I21" s="3">
        <f t="shared" si="3"/>
        <v>0</v>
      </c>
      <c r="J21" s="5">
        <v>15</v>
      </c>
      <c r="K21" s="3">
        <v>0</v>
      </c>
      <c r="L21" s="5">
        <v>15</v>
      </c>
      <c r="M21" s="68">
        <v>0</v>
      </c>
      <c r="N21" s="5">
        <v>15</v>
      </c>
      <c r="O21" s="3">
        <v>0</v>
      </c>
      <c r="P21" s="5"/>
      <c r="Q21" s="3"/>
      <c r="R21" s="570">
        <f t="shared" si="0"/>
        <v>45</v>
      </c>
      <c r="S21" s="570">
        <f t="shared" si="4"/>
        <v>0</v>
      </c>
      <c r="T21" s="570">
        <f t="shared" si="5"/>
        <v>-45</v>
      </c>
      <c r="U21" s="571"/>
      <c r="V21" s="3">
        <f t="shared" si="6"/>
        <v>0</v>
      </c>
      <c r="W21" s="3">
        <f t="shared" si="7"/>
        <v>77.010096200211194</v>
      </c>
      <c r="X21" s="3">
        <v>0</v>
      </c>
      <c r="Y21" s="572"/>
    </row>
    <row r="22" spans="1:25" ht="21.75" customHeight="1" x14ac:dyDescent="0.2">
      <c r="A22" s="5">
        <v>4</v>
      </c>
      <c r="B22" s="582" t="s">
        <v>1058</v>
      </c>
      <c r="C22" s="583"/>
      <c r="D22" s="9" t="s">
        <v>761</v>
      </c>
      <c r="E22" s="9">
        <v>15</v>
      </c>
      <c r="F22" s="28">
        <f t="shared" si="1"/>
        <v>922342.05</v>
      </c>
      <c r="G22" s="28">
        <f t="shared" si="2"/>
        <v>710296.5</v>
      </c>
      <c r="H22" s="8">
        <f t="shared" si="3"/>
        <v>105</v>
      </c>
      <c r="I22" s="3">
        <f t="shared" si="3"/>
        <v>63</v>
      </c>
      <c r="J22" s="5">
        <v>35</v>
      </c>
      <c r="K22" s="3">
        <v>32</v>
      </c>
      <c r="L22" s="5">
        <v>35</v>
      </c>
      <c r="M22" s="68">
        <v>15</v>
      </c>
      <c r="N22" s="5">
        <v>35</v>
      </c>
      <c r="O22" s="3">
        <v>16</v>
      </c>
      <c r="P22" s="5"/>
      <c r="Q22" s="3"/>
      <c r="R22" s="570">
        <f t="shared" si="0"/>
        <v>105</v>
      </c>
      <c r="S22" s="570">
        <f t="shared" si="4"/>
        <v>63</v>
      </c>
      <c r="T22" s="570">
        <f t="shared" si="5"/>
        <v>-42</v>
      </c>
      <c r="U22" s="571"/>
      <c r="V22" s="3">
        <f t="shared" si="6"/>
        <v>45.714285714285715</v>
      </c>
      <c r="W22" s="3">
        <f t="shared" si="7"/>
        <v>77.01009620021118</v>
      </c>
      <c r="X22" s="3">
        <f t="shared" si="8"/>
        <v>168.45958543796195</v>
      </c>
      <c r="Y22" s="572"/>
    </row>
    <row r="23" spans="1:25" ht="37.5" customHeight="1" x14ac:dyDescent="0.2">
      <c r="A23" s="5">
        <v>5</v>
      </c>
      <c r="B23" s="582" t="s">
        <v>1059</v>
      </c>
      <c r="C23" s="583"/>
      <c r="D23" s="9" t="s">
        <v>129</v>
      </c>
      <c r="E23" s="9">
        <v>5</v>
      </c>
      <c r="F23" s="28">
        <f t="shared" si="1"/>
        <v>307447.34999999998</v>
      </c>
      <c r="G23" s="28">
        <f t="shared" si="2"/>
        <v>236765.5</v>
      </c>
      <c r="H23" s="8">
        <f t="shared" si="3"/>
        <v>15</v>
      </c>
      <c r="I23" s="3">
        <f t="shared" si="3"/>
        <v>0</v>
      </c>
      <c r="J23" s="5">
        <v>5</v>
      </c>
      <c r="K23" s="3">
        <v>0</v>
      </c>
      <c r="L23" s="5">
        <v>5</v>
      </c>
      <c r="M23" s="68">
        <v>0</v>
      </c>
      <c r="N23" s="5">
        <v>5</v>
      </c>
      <c r="O23" s="3">
        <v>0</v>
      </c>
      <c r="P23" s="5"/>
      <c r="Q23" s="3"/>
      <c r="R23" s="570">
        <f t="shared" si="0"/>
        <v>15</v>
      </c>
      <c r="S23" s="570">
        <f t="shared" si="4"/>
        <v>0</v>
      </c>
      <c r="T23" s="570">
        <f t="shared" si="5"/>
        <v>-15</v>
      </c>
      <c r="U23" s="571"/>
      <c r="V23" s="3">
        <f t="shared" si="6"/>
        <v>0</v>
      </c>
      <c r="W23" s="3">
        <f t="shared" si="7"/>
        <v>77.010096200211194</v>
      </c>
      <c r="X23" s="3">
        <v>0</v>
      </c>
      <c r="Y23" s="572"/>
    </row>
    <row r="24" spans="1:25" ht="39.75" customHeight="1" x14ac:dyDescent="0.2">
      <c r="A24" s="5">
        <v>6</v>
      </c>
      <c r="B24" s="582" t="s">
        <v>1060</v>
      </c>
      <c r="C24" s="583"/>
      <c r="D24" s="9" t="s">
        <v>45</v>
      </c>
      <c r="E24" s="9">
        <v>20</v>
      </c>
      <c r="F24" s="28">
        <f t="shared" si="1"/>
        <v>1229789.3999999999</v>
      </c>
      <c r="G24" s="28">
        <f t="shared" si="2"/>
        <v>947062</v>
      </c>
      <c r="H24" s="8">
        <f t="shared" si="3"/>
        <v>90</v>
      </c>
      <c r="I24" s="3">
        <f t="shared" si="3"/>
        <v>82</v>
      </c>
      <c r="J24" s="5">
        <v>30</v>
      </c>
      <c r="K24" s="3">
        <v>25</v>
      </c>
      <c r="L24" s="5">
        <v>30</v>
      </c>
      <c r="M24" s="68">
        <v>13</v>
      </c>
      <c r="N24" s="5">
        <v>30</v>
      </c>
      <c r="O24" s="3">
        <v>44</v>
      </c>
      <c r="P24" s="5"/>
      <c r="Q24" s="3"/>
      <c r="R24" s="570">
        <f t="shared" si="0"/>
        <v>90</v>
      </c>
      <c r="S24" s="570">
        <f t="shared" si="4"/>
        <v>82</v>
      </c>
      <c r="T24" s="570">
        <f t="shared" si="5"/>
        <v>-8</v>
      </c>
      <c r="U24" s="571"/>
      <c r="V24" s="3">
        <f t="shared" si="6"/>
        <v>146.66666666666666</v>
      </c>
      <c r="W24" s="3">
        <f t="shared" si="7"/>
        <v>77.010096200211194</v>
      </c>
      <c r="X24" s="3">
        <f t="shared" si="8"/>
        <v>52.506883772871269</v>
      </c>
      <c r="Y24" s="572"/>
    </row>
    <row r="25" spans="1:25" ht="48.75" customHeight="1" x14ac:dyDescent="0.2">
      <c r="A25" s="5">
        <v>7</v>
      </c>
      <c r="B25" s="582" t="s">
        <v>1061</v>
      </c>
      <c r="C25" s="583"/>
      <c r="D25" s="9" t="s">
        <v>45</v>
      </c>
      <c r="E25" s="9">
        <v>5</v>
      </c>
      <c r="F25" s="28">
        <f t="shared" si="1"/>
        <v>307447.34999999998</v>
      </c>
      <c r="G25" s="28">
        <f t="shared" si="2"/>
        <v>236765.5</v>
      </c>
      <c r="H25" s="8">
        <f t="shared" si="3"/>
        <v>45</v>
      </c>
      <c r="I25" s="3">
        <f t="shared" si="3"/>
        <v>0</v>
      </c>
      <c r="J25" s="5">
        <v>15</v>
      </c>
      <c r="K25" s="3">
        <v>0</v>
      </c>
      <c r="L25" s="5">
        <v>15</v>
      </c>
      <c r="M25" s="68">
        <v>0</v>
      </c>
      <c r="N25" s="5">
        <v>15</v>
      </c>
      <c r="O25" s="3">
        <v>0</v>
      </c>
      <c r="P25" s="5"/>
      <c r="Q25" s="3"/>
      <c r="R25" s="570">
        <f t="shared" si="0"/>
        <v>45</v>
      </c>
      <c r="S25" s="570">
        <f t="shared" si="4"/>
        <v>0</v>
      </c>
      <c r="T25" s="570">
        <f t="shared" si="5"/>
        <v>-45</v>
      </c>
      <c r="U25" s="571"/>
      <c r="V25" s="3">
        <f t="shared" si="6"/>
        <v>0</v>
      </c>
      <c r="W25" s="3">
        <f t="shared" si="7"/>
        <v>77.010096200211194</v>
      </c>
      <c r="X25" s="3">
        <v>0</v>
      </c>
      <c r="Y25" s="572"/>
    </row>
    <row r="26" spans="1:25" ht="36" customHeight="1" x14ac:dyDescent="0.2">
      <c r="A26" s="5">
        <v>8</v>
      </c>
      <c r="B26" s="582" t="s">
        <v>1062</v>
      </c>
      <c r="C26" s="583"/>
      <c r="D26" s="9" t="s">
        <v>45</v>
      </c>
      <c r="E26" s="9">
        <v>5</v>
      </c>
      <c r="F26" s="28">
        <f t="shared" si="1"/>
        <v>307447.34999999998</v>
      </c>
      <c r="G26" s="28">
        <f t="shared" si="2"/>
        <v>236765.5</v>
      </c>
      <c r="H26" s="8">
        <f t="shared" si="3"/>
        <v>60</v>
      </c>
      <c r="I26" s="3">
        <f t="shared" si="3"/>
        <v>118</v>
      </c>
      <c r="J26" s="5">
        <v>20</v>
      </c>
      <c r="K26" s="3">
        <v>27</v>
      </c>
      <c r="L26" s="5">
        <v>20</v>
      </c>
      <c r="M26" s="68">
        <v>34</v>
      </c>
      <c r="N26" s="5">
        <v>20</v>
      </c>
      <c r="O26" s="3">
        <v>57</v>
      </c>
      <c r="P26" s="5"/>
      <c r="Q26" s="3"/>
      <c r="R26" s="570">
        <f t="shared" si="0"/>
        <v>60</v>
      </c>
      <c r="S26" s="570">
        <f t="shared" si="4"/>
        <v>118</v>
      </c>
      <c r="T26" s="570">
        <f t="shared" si="5"/>
        <v>58</v>
      </c>
      <c r="U26" s="571"/>
      <c r="V26" s="3">
        <f t="shared" si="6"/>
        <v>285</v>
      </c>
      <c r="W26" s="3">
        <f t="shared" si="7"/>
        <v>77.010096200211194</v>
      </c>
      <c r="X26" s="3">
        <f t="shared" si="8"/>
        <v>27.021086386039016</v>
      </c>
      <c r="Y26" s="572"/>
    </row>
    <row r="27" spans="1:25" ht="45" customHeight="1" x14ac:dyDescent="0.2">
      <c r="A27" s="5">
        <v>9</v>
      </c>
      <c r="B27" s="582" t="s">
        <v>1063</v>
      </c>
      <c r="C27" s="583"/>
      <c r="D27" s="9" t="s">
        <v>525</v>
      </c>
      <c r="E27" s="9">
        <v>5</v>
      </c>
      <c r="F27" s="28">
        <f t="shared" si="1"/>
        <v>307447.34999999998</v>
      </c>
      <c r="G27" s="28">
        <f t="shared" si="2"/>
        <v>236765.5</v>
      </c>
      <c r="H27" s="8">
        <f t="shared" si="3"/>
        <v>75</v>
      </c>
      <c r="I27" s="3">
        <f t="shared" si="3"/>
        <v>83</v>
      </c>
      <c r="J27" s="5">
        <v>25</v>
      </c>
      <c r="K27" s="3">
        <v>32</v>
      </c>
      <c r="L27" s="5">
        <v>25</v>
      </c>
      <c r="M27" s="68">
        <v>13</v>
      </c>
      <c r="N27" s="5">
        <v>25</v>
      </c>
      <c r="O27" s="3">
        <v>38</v>
      </c>
      <c r="P27" s="5"/>
      <c r="Q27" s="3"/>
      <c r="R27" s="570">
        <f t="shared" si="0"/>
        <v>75</v>
      </c>
      <c r="S27" s="570">
        <f t="shared" si="4"/>
        <v>83</v>
      </c>
      <c r="T27" s="570">
        <f t="shared" si="5"/>
        <v>8</v>
      </c>
      <c r="U27" s="571"/>
      <c r="V27" s="3">
        <f t="shared" si="6"/>
        <v>152</v>
      </c>
      <c r="W27" s="3">
        <f t="shared" si="7"/>
        <v>77.010096200211194</v>
      </c>
      <c r="X27" s="3">
        <f t="shared" si="8"/>
        <v>50.664536973823147</v>
      </c>
      <c r="Y27" s="572"/>
    </row>
    <row r="28" spans="1:25" ht="58.5" customHeight="1" x14ac:dyDescent="0.2">
      <c r="A28" s="5">
        <v>10</v>
      </c>
      <c r="B28" s="582" t="s">
        <v>1064</v>
      </c>
      <c r="C28" s="583"/>
      <c r="D28" s="9" t="s">
        <v>45</v>
      </c>
      <c r="E28" s="163">
        <v>10</v>
      </c>
      <c r="F28" s="28">
        <f t="shared" si="1"/>
        <v>614894.69999999995</v>
      </c>
      <c r="G28" s="28">
        <f t="shared" si="2"/>
        <v>473531</v>
      </c>
      <c r="H28" s="8">
        <f t="shared" si="3"/>
        <v>60</v>
      </c>
      <c r="I28" s="3">
        <f t="shared" si="3"/>
        <v>107</v>
      </c>
      <c r="J28" s="5">
        <v>20</v>
      </c>
      <c r="K28" s="3">
        <v>39</v>
      </c>
      <c r="L28" s="5">
        <v>20</v>
      </c>
      <c r="M28" s="68">
        <v>36</v>
      </c>
      <c r="N28" s="5">
        <v>20</v>
      </c>
      <c r="O28" s="3">
        <v>32</v>
      </c>
      <c r="P28" s="5"/>
      <c r="Q28" s="3"/>
      <c r="R28" s="570">
        <f t="shared" si="0"/>
        <v>60</v>
      </c>
      <c r="S28" s="570">
        <f t="shared" si="4"/>
        <v>107</v>
      </c>
      <c r="T28" s="570">
        <f t="shared" si="5"/>
        <v>47</v>
      </c>
      <c r="U28" s="571"/>
      <c r="V28" s="3">
        <f t="shared" si="6"/>
        <v>160</v>
      </c>
      <c r="W28" s="3">
        <f t="shared" si="7"/>
        <v>77.010096200211194</v>
      </c>
      <c r="X28" s="3">
        <f t="shared" si="8"/>
        <v>48.131310125131996</v>
      </c>
      <c r="Y28" s="572"/>
    </row>
    <row r="29" spans="1:25" s="1" customFormat="1" ht="36.75" customHeight="1" x14ac:dyDescent="0.2">
      <c r="A29" s="575" t="s">
        <v>25</v>
      </c>
      <c r="B29" s="576"/>
      <c r="C29" s="577"/>
      <c r="D29" s="9"/>
      <c r="E29" s="9">
        <f>SUM(E19:E28)</f>
        <v>100</v>
      </c>
      <c r="F29" s="10">
        <v>6148947</v>
      </c>
      <c r="G29" s="56">
        <v>4735310</v>
      </c>
      <c r="H29" s="8">
        <f>J29+L29+N29+P29</f>
        <v>600</v>
      </c>
      <c r="I29" s="9">
        <f t="shared" ref="I29:Q29" si="9">SUM(I19:I28)</f>
        <v>570</v>
      </c>
      <c r="J29" s="9">
        <f t="shared" si="9"/>
        <v>200</v>
      </c>
      <c r="K29" s="9">
        <f t="shared" si="9"/>
        <v>206</v>
      </c>
      <c r="L29" s="9">
        <f t="shared" si="9"/>
        <v>200</v>
      </c>
      <c r="M29" s="9">
        <f t="shared" si="9"/>
        <v>142</v>
      </c>
      <c r="N29" s="9">
        <f t="shared" si="9"/>
        <v>200</v>
      </c>
      <c r="O29" s="9">
        <f t="shared" si="9"/>
        <v>222</v>
      </c>
      <c r="P29" s="9">
        <f t="shared" si="9"/>
        <v>0</v>
      </c>
      <c r="Q29" s="9">
        <f t="shared" si="9"/>
        <v>0</v>
      </c>
      <c r="R29" s="570">
        <f t="shared" si="0"/>
        <v>600</v>
      </c>
      <c r="S29" s="570">
        <f t="shared" si="4"/>
        <v>570</v>
      </c>
      <c r="T29" s="570">
        <f t="shared" si="5"/>
        <v>-30</v>
      </c>
      <c r="U29" s="298"/>
      <c r="V29" s="3">
        <f t="shared" si="6"/>
        <v>111.00000000000001</v>
      </c>
      <c r="W29" s="3">
        <f t="shared" si="7"/>
        <v>77.01009620021118</v>
      </c>
      <c r="X29" s="3">
        <f t="shared" si="8"/>
        <v>69.378465045235288</v>
      </c>
    </row>
    <row r="30" spans="1:25" s="4" customFormat="1" ht="14.25" customHeight="1" x14ac:dyDescent="0.2">
      <c r="F30" s="6"/>
      <c r="T30" s="573"/>
    </row>
    <row r="31" spans="1:25" s="4" customFormat="1" ht="14.25" customHeight="1" x14ac:dyDescent="0.2">
      <c r="B31" s="7" t="s">
        <v>26</v>
      </c>
      <c r="F31" s="6"/>
      <c r="H31" s="4" t="s">
        <v>27</v>
      </c>
    </row>
    <row r="46" spans="12:15" x14ac:dyDescent="0.2">
      <c r="L46" s="1"/>
      <c r="M46" s="1"/>
      <c r="N46" s="1"/>
      <c r="O46" s="1"/>
    </row>
    <row r="47" spans="12:15" x14ac:dyDescent="0.2">
      <c r="L47" s="1"/>
      <c r="M47" s="1"/>
      <c r="N47" s="1"/>
      <c r="O47" s="1"/>
    </row>
    <row r="48" spans="12:15" x14ac:dyDescent="0.2">
      <c r="L48" s="1"/>
      <c r="M48" s="1"/>
      <c r="N48" s="1"/>
      <c r="O48" s="1"/>
    </row>
    <row r="49" spans="12:15" x14ac:dyDescent="0.2">
      <c r="L49" s="1"/>
      <c r="M49" s="1"/>
      <c r="N49" s="1"/>
      <c r="O49" s="1"/>
    </row>
    <row r="50" spans="12:15" x14ac:dyDescent="0.2">
      <c r="L50" s="1"/>
      <c r="M50" s="1"/>
      <c r="N50" s="1"/>
      <c r="O50" s="1"/>
    </row>
    <row r="51" spans="12:15" x14ac:dyDescent="0.2">
      <c r="L51" s="1"/>
      <c r="M51" s="1"/>
      <c r="N51" s="1"/>
      <c r="O51" s="1"/>
    </row>
  </sheetData>
  <mergeCells count="32">
    <mergeCell ref="A6:X6"/>
    <mergeCell ref="A1:O1"/>
    <mergeCell ref="A2:X2"/>
    <mergeCell ref="A3:X3"/>
    <mergeCell ref="A4:X4"/>
    <mergeCell ref="A5:X5"/>
    <mergeCell ref="B19:C19"/>
    <mergeCell ref="A7:X7"/>
    <mergeCell ref="A14:O14"/>
    <mergeCell ref="A15:O15"/>
    <mergeCell ref="A17:C17"/>
    <mergeCell ref="D17:D18"/>
    <mergeCell ref="E17:E18"/>
    <mergeCell ref="F17:G17"/>
    <mergeCell ref="H17:I17"/>
    <mergeCell ref="J17:K17"/>
    <mergeCell ref="L17:M17"/>
    <mergeCell ref="N17:O17"/>
    <mergeCell ref="P17:Q17"/>
    <mergeCell ref="R17:T17"/>
    <mergeCell ref="V17:X17"/>
    <mergeCell ref="B18:C18"/>
    <mergeCell ref="B26:C26"/>
    <mergeCell ref="B27:C27"/>
    <mergeCell ref="B28:C28"/>
    <mergeCell ref="A29:C29"/>
    <mergeCell ref="B20:C20"/>
    <mergeCell ref="B21:C21"/>
    <mergeCell ref="B22:C22"/>
    <mergeCell ref="B23:C23"/>
    <mergeCell ref="B24:C24"/>
    <mergeCell ref="B25:C2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topLeftCell="A3" workbookViewId="0">
      <selection activeCell="G27" sqref="G27"/>
    </sheetView>
  </sheetViews>
  <sheetFormatPr baseColWidth="10" defaultRowHeight="12.75" x14ac:dyDescent="0.2"/>
  <cols>
    <col min="1" max="1" width="5.42578125" style="35" customWidth="1"/>
    <col min="2" max="2" width="12" style="35" customWidth="1"/>
    <col min="3" max="3" width="40.7109375" style="35" customWidth="1"/>
    <col min="4" max="4" width="12.7109375" style="35" customWidth="1"/>
    <col min="5" max="5" width="11" style="35" customWidth="1"/>
    <col min="6" max="6" width="14.42578125" style="35" customWidth="1"/>
    <col min="7" max="7" width="11.140625" style="35" customWidth="1"/>
    <col min="8" max="8" width="11.28515625" style="35" hidden="1" customWidth="1"/>
    <col min="9" max="9" width="8.85546875" style="35" hidden="1" customWidth="1"/>
    <col min="10" max="10" width="9.7109375" style="35" hidden="1" customWidth="1"/>
    <col min="11" max="11" width="8.85546875" style="35" hidden="1" customWidth="1"/>
    <col min="12" max="12" width="10" style="35" hidden="1" customWidth="1"/>
    <col min="13" max="13" width="0.28515625" style="35" customWidth="1"/>
    <col min="14" max="14" width="10.42578125" style="35" customWidth="1"/>
    <col min="15" max="15" width="8.85546875" style="35" customWidth="1"/>
    <col min="16" max="16" width="9.85546875" style="35" hidden="1" customWidth="1"/>
    <col min="17" max="17" width="8.85546875" style="35" hidden="1" customWidth="1"/>
    <col min="18" max="18" width="9.42578125" style="35" hidden="1" customWidth="1"/>
    <col min="19" max="20" width="8.85546875" style="35" hidden="1" customWidth="1"/>
    <col min="21" max="21" width="22.42578125" style="35" customWidth="1"/>
    <col min="22" max="24" width="8.85546875" style="35" customWidth="1"/>
    <col min="25" max="16384" width="11.42578125" style="35"/>
  </cols>
  <sheetData>
    <row r="1" spans="1:24" x14ac:dyDescent="0.2">
      <c r="A1" s="670" t="s">
        <v>54</v>
      </c>
      <c r="B1" s="670"/>
      <c r="C1" s="670"/>
      <c r="D1" s="670"/>
      <c r="E1" s="670"/>
      <c r="F1" s="670"/>
      <c r="G1" s="670"/>
      <c r="H1" s="670"/>
      <c r="I1" s="670"/>
      <c r="J1" s="670"/>
      <c r="K1" s="670"/>
      <c r="L1" s="670"/>
      <c r="M1" s="670"/>
      <c r="N1" s="670"/>
      <c r="O1" s="670"/>
      <c r="P1" s="670"/>
      <c r="Q1" s="670"/>
      <c r="R1" s="670"/>
      <c r="S1" s="670"/>
      <c r="T1" s="670"/>
      <c r="U1" s="670"/>
      <c r="V1" s="670"/>
      <c r="W1" s="670"/>
      <c r="X1" s="670"/>
    </row>
    <row r="2" spans="1:24" x14ac:dyDescent="0.2">
      <c r="A2" s="670" t="s">
        <v>0</v>
      </c>
      <c r="B2" s="670"/>
      <c r="C2" s="670"/>
      <c r="D2" s="670"/>
      <c r="E2" s="670"/>
      <c r="F2" s="670"/>
      <c r="G2" s="670"/>
      <c r="H2" s="670"/>
      <c r="I2" s="670"/>
      <c r="J2" s="670"/>
      <c r="K2" s="670"/>
      <c r="L2" s="670"/>
      <c r="M2" s="670"/>
      <c r="N2" s="670"/>
      <c r="O2" s="670"/>
      <c r="P2" s="670"/>
      <c r="Q2" s="670"/>
      <c r="R2" s="670"/>
      <c r="S2" s="670"/>
      <c r="T2" s="670"/>
      <c r="U2" s="670"/>
      <c r="V2" s="670"/>
      <c r="W2" s="670"/>
      <c r="X2" s="670"/>
    </row>
    <row r="3" spans="1:24" x14ac:dyDescent="0.2">
      <c r="A3" s="670" t="s">
        <v>16</v>
      </c>
      <c r="B3" s="670"/>
      <c r="C3" s="670"/>
      <c r="D3" s="670"/>
      <c r="E3" s="670"/>
      <c r="F3" s="670"/>
      <c r="G3" s="670"/>
      <c r="H3" s="670"/>
      <c r="I3" s="670"/>
      <c r="J3" s="670"/>
      <c r="K3" s="670"/>
      <c r="L3" s="670"/>
      <c r="M3" s="670"/>
      <c r="N3" s="670"/>
      <c r="O3" s="670"/>
      <c r="P3" s="670"/>
      <c r="Q3" s="670"/>
      <c r="R3" s="670"/>
      <c r="S3" s="670"/>
      <c r="T3" s="670"/>
      <c r="U3" s="670"/>
      <c r="V3" s="670"/>
      <c r="W3" s="670"/>
      <c r="X3" s="670"/>
    </row>
    <row r="4" spans="1:24" ht="12.75" hidden="1" customHeight="1" x14ac:dyDescent="0.2">
      <c r="A4" s="659" t="s">
        <v>55</v>
      </c>
      <c r="B4" s="659"/>
      <c r="C4" s="659"/>
      <c r="D4" s="659"/>
      <c r="E4" s="659"/>
      <c r="F4" s="659"/>
      <c r="G4" s="659"/>
      <c r="H4" s="659"/>
      <c r="I4" s="659"/>
      <c r="J4" s="659"/>
      <c r="K4" s="659"/>
      <c r="L4" s="659"/>
      <c r="M4" s="659"/>
      <c r="N4" s="659"/>
      <c r="O4" s="659"/>
      <c r="P4" s="659"/>
      <c r="Q4" s="659"/>
      <c r="R4" s="659"/>
      <c r="S4" s="659"/>
      <c r="T4" s="659"/>
      <c r="U4" s="659"/>
      <c r="V4" s="659"/>
      <c r="W4" s="659"/>
      <c r="X4" s="659"/>
    </row>
    <row r="5" spans="1:24" ht="12.75" hidden="1" customHeight="1" x14ac:dyDescent="0.2">
      <c r="A5" s="659" t="s">
        <v>56</v>
      </c>
      <c r="B5" s="659"/>
      <c r="C5" s="659"/>
      <c r="D5" s="659"/>
      <c r="E5" s="659"/>
      <c r="F5" s="659"/>
      <c r="G5" s="659"/>
      <c r="H5" s="659"/>
      <c r="I5" s="659"/>
      <c r="J5" s="659"/>
      <c r="K5" s="659"/>
      <c r="L5" s="659"/>
      <c r="M5" s="659"/>
      <c r="N5" s="659"/>
      <c r="O5" s="659"/>
      <c r="P5" s="659"/>
      <c r="Q5" s="659"/>
      <c r="R5" s="659"/>
      <c r="S5" s="659"/>
      <c r="T5" s="659"/>
      <c r="U5" s="659"/>
      <c r="V5" s="659"/>
      <c r="W5" s="659"/>
      <c r="X5" s="659"/>
    </row>
    <row r="6" spans="1:24" ht="12.75" customHeight="1" x14ac:dyDescent="0.2">
      <c r="A6" s="659" t="s">
        <v>57</v>
      </c>
      <c r="B6" s="659"/>
      <c r="C6" s="659"/>
      <c r="D6" s="659"/>
      <c r="E6" s="659"/>
      <c r="F6" s="659"/>
      <c r="G6" s="659"/>
      <c r="H6" s="659"/>
      <c r="I6" s="659"/>
      <c r="J6" s="659"/>
      <c r="K6" s="659"/>
      <c r="L6" s="659"/>
      <c r="M6" s="659"/>
      <c r="N6" s="659"/>
      <c r="O6" s="659"/>
      <c r="P6" s="659"/>
      <c r="Q6" s="659"/>
      <c r="R6" s="659"/>
      <c r="S6" s="659"/>
      <c r="T6" s="659"/>
      <c r="U6" s="659"/>
      <c r="V6" s="659"/>
      <c r="W6" s="659"/>
      <c r="X6" s="659"/>
    </row>
    <row r="7" spans="1:24" hidden="1" x14ac:dyDescent="0.2">
      <c r="A7" s="659" t="s">
        <v>62</v>
      </c>
      <c r="B7" s="659"/>
      <c r="C7" s="659"/>
      <c r="D7" s="659"/>
      <c r="E7" s="659"/>
      <c r="F7" s="659"/>
      <c r="G7" s="659"/>
      <c r="H7" s="659"/>
      <c r="I7" s="659"/>
      <c r="J7" s="659"/>
      <c r="K7" s="659"/>
      <c r="L7" s="659"/>
      <c r="M7" s="659"/>
      <c r="N7" s="659"/>
      <c r="O7" s="659"/>
      <c r="P7" s="659"/>
      <c r="Q7" s="659"/>
      <c r="R7" s="659"/>
      <c r="S7" s="659"/>
      <c r="T7" s="659"/>
      <c r="U7" s="659"/>
      <c r="V7" s="659"/>
      <c r="W7" s="659"/>
      <c r="X7" s="659"/>
    </row>
    <row r="8" spans="1:24" x14ac:dyDescent="0.2">
      <c r="A8" s="37" t="s">
        <v>37</v>
      </c>
      <c r="B8" s="38"/>
      <c r="C8" s="37" t="s">
        <v>63</v>
      </c>
      <c r="D8" s="38"/>
      <c r="E8" s="38"/>
      <c r="F8" s="38"/>
      <c r="G8" s="38"/>
      <c r="H8" s="38"/>
      <c r="I8" s="38"/>
      <c r="J8" s="38"/>
      <c r="K8" s="38"/>
      <c r="L8" s="38"/>
      <c r="M8" s="38"/>
      <c r="N8" s="38"/>
      <c r="O8" s="38"/>
      <c r="Q8" s="38"/>
    </row>
    <row r="9" spans="1:24" x14ac:dyDescent="0.2">
      <c r="A9" s="39" t="s">
        <v>1</v>
      </c>
      <c r="B9" s="39"/>
      <c r="C9" s="39" t="s">
        <v>80</v>
      </c>
      <c r="D9" s="40"/>
      <c r="E9" s="40"/>
      <c r="F9" s="40"/>
      <c r="G9" s="40"/>
      <c r="H9" s="40"/>
      <c r="I9" s="40"/>
      <c r="J9" s="40"/>
      <c r="K9" s="40"/>
      <c r="L9" s="38"/>
      <c r="M9" s="38"/>
      <c r="N9" s="38"/>
      <c r="O9" s="38"/>
      <c r="P9" s="38"/>
      <c r="Q9" s="38"/>
    </row>
    <row r="10" spans="1:24" x14ac:dyDescent="0.2">
      <c r="A10" s="39" t="s">
        <v>65</v>
      </c>
      <c r="B10" s="41"/>
      <c r="C10" s="39" t="s">
        <v>81</v>
      </c>
      <c r="D10" s="40"/>
      <c r="E10" s="40"/>
      <c r="F10" s="40"/>
      <c r="G10" s="40"/>
      <c r="H10" s="40"/>
      <c r="I10" s="40"/>
      <c r="J10" s="40"/>
      <c r="K10" s="40"/>
      <c r="L10" s="38"/>
      <c r="M10" s="38"/>
      <c r="N10" s="38"/>
      <c r="O10" s="38"/>
      <c r="P10" s="38"/>
      <c r="Q10" s="38"/>
    </row>
    <row r="11" spans="1:24" x14ac:dyDescent="0.2">
      <c r="A11" s="39" t="s">
        <v>7</v>
      </c>
      <c r="B11" s="41"/>
      <c r="C11" s="39" t="s">
        <v>67</v>
      </c>
      <c r="D11" s="40"/>
      <c r="E11" s="40"/>
      <c r="F11" s="40"/>
      <c r="G11" s="40"/>
      <c r="H11" s="40"/>
      <c r="I11" s="40"/>
      <c r="J11" s="40"/>
      <c r="K11" s="40"/>
      <c r="L11" s="38"/>
      <c r="M11" s="38"/>
      <c r="N11" s="38"/>
      <c r="O11" s="38"/>
      <c r="P11" s="38"/>
      <c r="Q11" s="38"/>
    </row>
    <row r="12" spans="1:24" x14ac:dyDescent="0.2">
      <c r="A12" s="39" t="s">
        <v>39</v>
      </c>
      <c r="B12" s="41"/>
      <c r="C12" s="39" t="s">
        <v>82</v>
      </c>
      <c r="D12" s="40"/>
      <c r="E12" s="40"/>
      <c r="F12" s="40"/>
      <c r="G12" s="40"/>
      <c r="H12" s="40"/>
      <c r="I12" s="40"/>
      <c r="J12" s="40"/>
      <c r="K12" s="40"/>
      <c r="L12" s="38"/>
      <c r="M12" s="38"/>
      <c r="N12" s="38"/>
      <c r="O12" s="38"/>
      <c r="P12" s="38"/>
      <c r="Q12" s="38"/>
    </row>
    <row r="13" spans="1:24" x14ac:dyDescent="0.2">
      <c r="A13" s="40"/>
      <c r="B13" s="40"/>
      <c r="C13" s="40"/>
      <c r="D13" s="40"/>
      <c r="E13" s="40"/>
      <c r="F13" s="40"/>
      <c r="G13" s="40"/>
      <c r="H13" s="40"/>
      <c r="I13" s="40"/>
      <c r="J13" s="40"/>
      <c r="K13" s="40"/>
      <c r="L13" s="38"/>
      <c r="M13" s="38"/>
      <c r="N13" s="38"/>
      <c r="O13" s="38"/>
      <c r="P13" s="38"/>
      <c r="Q13" s="38" t="s">
        <v>40</v>
      </c>
      <c r="U13" s="42"/>
      <c r="X13" s="42"/>
    </row>
    <row r="14" spans="1:24" x14ac:dyDescent="0.2">
      <c r="A14" s="659" t="s">
        <v>4</v>
      </c>
      <c r="B14" s="659"/>
      <c r="C14" s="659"/>
      <c r="D14" s="659"/>
      <c r="E14" s="659"/>
      <c r="F14" s="659"/>
      <c r="G14" s="659"/>
      <c r="H14" s="659"/>
      <c r="I14" s="659"/>
      <c r="J14" s="659"/>
      <c r="K14" s="659"/>
      <c r="L14" s="659"/>
      <c r="M14" s="659"/>
      <c r="N14" s="659"/>
      <c r="O14" s="659"/>
      <c r="P14" s="659"/>
      <c r="Q14" s="659"/>
      <c r="R14" s="659"/>
      <c r="S14" s="659"/>
      <c r="T14" s="659"/>
      <c r="U14" s="659"/>
      <c r="V14" s="659"/>
      <c r="W14" s="659"/>
      <c r="X14" s="659"/>
    </row>
    <row r="15" spans="1:24" ht="33" customHeight="1" x14ac:dyDescent="0.2">
      <c r="A15" s="674" t="s">
        <v>83</v>
      </c>
      <c r="B15" s="674"/>
      <c r="C15" s="674"/>
      <c r="D15" s="674"/>
      <c r="E15" s="674"/>
      <c r="F15" s="674"/>
      <c r="G15" s="674"/>
      <c r="H15" s="674"/>
      <c r="I15" s="674"/>
      <c r="J15" s="674"/>
      <c r="K15" s="674"/>
      <c r="L15" s="674"/>
      <c r="M15" s="674"/>
      <c r="N15" s="674"/>
      <c r="O15" s="674"/>
      <c r="P15" s="674"/>
      <c r="Q15" s="674"/>
      <c r="R15" s="674"/>
      <c r="S15" s="674"/>
      <c r="T15" s="674"/>
      <c r="U15" s="674"/>
      <c r="V15" s="674"/>
      <c r="W15" s="674"/>
      <c r="X15" s="674"/>
    </row>
    <row r="16" spans="1:24" x14ac:dyDescent="0.2">
      <c r="A16" s="38"/>
      <c r="B16" s="38"/>
      <c r="C16" s="38"/>
      <c r="D16" s="38"/>
      <c r="E16" s="38"/>
      <c r="F16" s="38"/>
      <c r="G16" s="38"/>
      <c r="H16" s="38"/>
      <c r="I16" s="38"/>
      <c r="J16" s="38"/>
      <c r="K16" s="38"/>
      <c r="L16" s="38"/>
      <c r="M16" s="38"/>
      <c r="N16" s="38"/>
      <c r="O16" s="38"/>
      <c r="P16" s="38"/>
      <c r="Q16" s="38"/>
    </row>
    <row r="17" spans="1:24" ht="12.75" customHeight="1" x14ac:dyDescent="0.2">
      <c r="A17" s="661" t="s">
        <v>5</v>
      </c>
      <c r="B17" s="662"/>
      <c r="C17" s="663"/>
      <c r="D17" s="664" t="s">
        <v>8</v>
      </c>
      <c r="E17" s="664" t="s">
        <v>18</v>
      </c>
      <c r="F17" s="666" t="s">
        <v>19</v>
      </c>
      <c r="G17" s="667"/>
      <c r="H17" s="666" t="s">
        <v>20</v>
      </c>
      <c r="I17" s="667"/>
      <c r="J17" s="661" t="s">
        <v>14</v>
      </c>
      <c r="K17" s="663"/>
      <c r="L17" s="661" t="s">
        <v>10</v>
      </c>
      <c r="M17" s="663"/>
      <c r="N17" s="661" t="s">
        <v>13</v>
      </c>
      <c r="O17" s="663"/>
      <c r="P17" s="661" t="s">
        <v>15</v>
      </c>
      <c r="Q17" s="663"/>
      <c r="R17" s="658" t="s">
        <v>28</v>
      </c>
      <c r="S17" s="658"/>
      <c r="T17" s="658"/>
      <c r="U17" s="668" t="s">
        <v>29</v>
      </c>
      <c r="V17" s="666" t="s">
        <v>31</v>
      </c>
      <c r="W17" s="669"/>
      <c r="X17" s="667"/>
    </row>
    <row r="18" spans="1:24" ht="20.25" customHeight="1" x14ac:dyDescent="0.2">
      <c r="A18" s="43" t="s">
        <v>17</v>
      </c>
      <c r="B18" s="658" t="s">
        <v>6</v>
      </c>
      <c r="C18" s="658"/>
      <c r="D18" s="665"/>
      <c r="E18" s="665"/>
      <c r="F18" s="44" t="s">
        <v>21</v>
      </c>
      <c r="G18" s="44" t="s">
        <v>22</v>
      </c>
      <c r="H18" s="44" t="s">
        <v>23</v>
      </c>
      <c r="I18" s="44" t="s">
        <v>24</v>
      </c>
      <c r="J18" s="45" t="s">
        <v>11</v>
      </c>
      <c r="K18" s="45" t="s">
        <v>12</v>
      </c>
      <c r="L18" s="45" t="s">
        <v>11</v>
      </c>
      <c r="M18" s="45" t="s">
        <v>12</v>
      </c>
      <c r="N18" s="45" t="s">
        <v>11</v>
      </c>
      <c r="O18" s="45" t="s">
        <v>12</v>
      </c>
      <c r="P18" s="45" t="s">
        <v>11</v>
      </c>
      <c r="Q18" s="45" t="s">
        <v>12</v>
      </c>
      <c r="R18" s="45" t="s">
        <v>11</v>
      </c>
      <c r="S18" s="45" t="s">
        <v>12</v>
      </c>
      <c r="T18" s="45" t="s">
        <v>30</v>
      </c>
      <c r="U18" s="668"/>
      <c r="V18" s="44" t="s">
        <v>32</v>
      </c>
      <c r="W18" s="44" t="s">
        <v>33</v>
      </c>
      <c r="X18" s="44" t="s">
        <v>34</v>
      </c>
    </row>
    <row r="19" spans="1:24" ht="34.5" customHeight="1" x14ac:dyDescent="0.2">
      <c r="A19" s="46">
        <v>1</v>
      </c>
      <c r="B19" s="656" t="s">
        <v>84</v>
      </c>
      <c r="C19" s="657"/>
      <c r="D19" s="47" t="s">
        <v>85</v>
      </c>
      <c r="E19" s="57">
        <v>0.3</v>
      </c>
      <c r="F19" s="28">
        <f>$F$26*E19</f>
        <v>545755.19999999995</v>
      </c>
      <c r="G19" s="28">
        <f>$G$26*E19</f>
        <v>370203.6</v>
      </c>
      <c r="H19" s="52">
        <f>J19+L19+N19+P19</f>
        <v>18</v>
      </c>
      <c r="I19" s="52">
        <f>K19+M19+O19+Q19</f>
        <v>16</v>
      </c>
      <c r="J19" s="46">
        <v>6</v>
      </c>
      <c r="K19" s="50">
        <v>5</v>
      </c>
      <c r="L19" s="46">
        <v>6</v>
      </c>
      <c r="M19" s="58">
        <v>6</v>
      </c>
      <c r="N19" s="46">
        <v>6</v>
      </c>
      <c r="O19" s="52">
        <v>5</v>
      </c>
      <c r="P19" s="46"/>
      <c r="Q19" s="52"/>
      <c r="R19" s="53">
        <f t="shared" ref="R19:S26" si="0">J19+L19+N19+P19</f>
        <v>18</v>
      </c>
      <c r="S19" s="53">
        <f t="shared" si="0"/>
        <v>16</v>
      </c>
      <c r="T19" s="53">
        <f>S19-R19</f>
        <v>-2</v>
      </c>
      <c r="U19" s="59"/>
      <c r="V19" s="52">
        <f>O19/N19*100</f>
        <v>83.333333333333343</v>
      </c>
      <c r="W19" s="52">
        <f>G19/F19*100</f>
        <v>67.833270301409868</v>
      </c>
      <c r="X19" s="52">
        <f>W19/V19*100</f>
        <v>81.399924361691831</v>
      </c>
    </row>
    <row r="20" spans="1:24" ht="33" customHeight="1" x14ac:dyDescent="0.2">
      <c r="A20" s="46">
        <v>2</v>
      </c>
      <c r="B20" s="656" t="s">
        <v>86</v>
      </c>
      <c r="C20" s="657"/>
      <c r="D20" s="47" t="s">
        <v>73</v>
      </c>
      <c r="E20" s="57">
        <v>0.2</v>
      </c>
      <c r="F20" s="28">
        <f t="shared" ref="F20:F25" si="1">$F$26*E20</f>
        <v>363836.80000000005</v>
      </c>
      <c r="G20" s="28">
        <f t="shared" ref="G20:G25" si="2">$G$26*E20</f>
        <v>246802.40000000002</v>
      </c>
      <c r="H20" s="52">
        <f t="shared" ref="H20:I25" si="3">J20+L20+N20+P20</f>
        <v>18</v>
      </c>
      <c r="I20" s="52">
        <f t="shared" si="3"/>
        <v>16</v>
      </c>
      <c r="J20" s="46">
        <v>6</v>
      </c>
      <c r="K20" s="50">
        <v>5</v>
      </c>
      <c r="L20" s="46">
        <v>6</v>
      </c>
      <c r="M20" s="58">
        <v>6</v>
      </c>
      <c r="N20" s="46">
        <v>6</v>
      </c>
      <c r="O20" s="52">
        <v>5</v>
      </c>
      <c r="P20" s="46"/>
      <c r="Q20" s="52"/>
      <c r="R20" s="53">
        <f t="shared" si="0"/>
        <v>18</v>
      </c>
      <c r="S20" s="53">
        <f t="shared" si="0"/>
        <v>16</v>
      </c>
      <c r="T20" s="53">
        <f t="shared" ref="T20:T26" si="4">S20-R20</f>
        <v>-2</v>
      </c>
      <c r="U20" s="59"/>
      <c r="V20" s="52">
        <f t="shared" ref="V20:V26" si="5">O20/N20*100</f>
        <v>83.333333333333343</v>
      </c>
      <c r="W20" s="52">
        <f t="shared" ref="W20:W26" si="6">G20/F20*100</f>
        <v>67.833270301409868</v>
      </c>
      <c r="X20" s="52">
        <f t="shared" ref="X20:X26" si="7">W20/V20*100</f>
        <v>81.399924361691831</v>
      </c>
    </row>
    <row r="21" spans="1:24" ht="40.5" customHeight="1" x14ac:dyDescent="0.2">
      <c r="A21" s="46">
        <v>3</v>
      </c>
      <c r="B21" s="656" t="s">
        <v>87</v>
      </c>
      <c r="C21" s="657"/>
      <c r="D21" s="47" t="s">
        <v>73</v>
      </c>
      <c r="E21" s="57">
        <v>0.1</v>
      </c>
      <c r="F21" s="28">
        <f t="shared" si="1"/>
        <v>181918.40000000002</v>
      </c>
      <c r="G21" s="28">
        <f t="shared" si="2"/>
        <v>123401.20000000001</v>
      </c>
      <c r="H21" s="52">
        <f t="shared" si="3"/>
        <v>18</v>
      </c>
      <c r="I21" s="52">
        <f t="shared" si="3"/>
        <v>16</v>
      </c>
      <c r="J21" s="46">
        <v>6</v>
      </c>
      <c r="K21" s="50">
        <v>6</v>
      </c>
      <c r="L21" s="46">
        <v>6</v>
      </c>
      <c r="M21" s="58">
        <v>5</v>
      </c>
      <c r="N21" s="46">
        <v>6</v>
      </c>
      <c r="O21" s="52">
        <v>5</v>
      </c>
      <c r="P21" s="46"/>
      <c r="Q21" s="52"/>
      <c r="R21" s="53">
        <f t="shared" si="0"/>
        <v>18</v>
      </c>
      <c r="S21" s="53">
        <f t="shared" si="0"/>
        <v>16</v>
      </c>
      <c r="T21" s="53">
        <f t="shared" si="4"/>
        <v>-2</v>
      </c>
      <c r="U21" s="59"/>
      <c r="V21" s="52">
        <f t="shared" si="5"/>
        <v>83.333333333333343</v>
      </c>
      <c r="W21" s="52">
        <f t="shared" si="6"/>
        <v>67.833270301409868</v>
      </c>
      <c r="X21" s="52">
        <f t="shared" si="7"/>
        <v>81.399924361691831</v>
      </c>
    </row>
    <row r="22" spans="1:24" ht="40.5" customHeight="1" x14ac:dyDescent="0.2">
      <c r="A22" s="46">
        <v>4</v>
      </c>
      <c r="B22" s="656" t="s">
        <v>88</v>
      </c>
      <c r="C22" s="657"/>
      <c r="D22" s="47" t="s">
        <v>73</v>
      </c>
      <c r="E22" s="57">
        <v>0.1</v>
      </c>
      <c r="F22" s="28">
        <f t="shared" si="1"/>
        <v>181918.40000000002</v>
      </c>
      <c r="G22" s="28">
        <f t="shared" si="2"/>
        <v>123401.20000000001</v>
      </c>
      <c r="H22" s="52">
        <f t="shared" si="3"/>
        <v>2100</v>
      </c>
      <c r="I22" s="52">
        <f t="shared" si="3"/>
        <v>1189</v>
      </c>
      <c r="J22" s="46">
        <v>700</v>
      </c>
      <c r="K22" s="50">
        <v>492</v>
      </c>
      <c r="L22" s="46">
        <v>700</v>
      </c>
      <c r="M22" s="58">
        <v>382</v>
      </c>
      <c r="N22" s="46">
        <v>700</v>
      </c>
      <c r="O22" s="52">
        <v>315</v>
      </c>
      <c r="P22" s="46"/>
      <c r="Q22" s="52"/>
      <c r="R22" s="53">
        <f t="shared" si="0"/>
        <v>2100</v>
      </c>
      <c r="S22" s="53">
        <f t="shared" si="0"/>
        <v>1189</v>
      </c>
      <c r="T22" s="53">
        <f t="shared" si="4"/>
        <v>-911</v>
      </c>
      <c r="U22" s="59"/>
      <c r="V22" s="52">
        <f t="shared" si="5"/>
        <v>45</v>
      </c>
      <c r="W22" s="52">
        <f t="shared" si="6"/>
        <v>67.833270301409868</v>
      </c>
      <c r="X22" s="52">
        <f t="shared" si="7"/>
        <v>150.7406006697997</v>
      </c>
    </row>
    <row r="23" spans="1:24" ht="30" customHeight="1" x14ac:dyDescent="0.2">
      <c r="A23" s="46">
        <v>5</v>
      </c>
      <c r="B23" s="656" t="s">
        <v>89</v>
      </c>
      <c r="C23" s="657"/>
      <c r="D23" s="47" t="s">
        <v>73</v>
      </c>
      <c r="E23" s="57">
        <v>0.1</v>
      </c>
      <c r="F23" s="28">
        <f t="shared" si="1"/>
        <v>181918.40000000002</v>
      </c>
      <c r="G23" s="28">
        <f t="shared" si="2"/>
        <v>123401.20000000001</v>
      </c>
      <c r="H23" s="52">
        <f t="shared" si="3"/>
        <v>3</v>
      </c>
      <c r="I23" s="52">
        <f t="shared" si="3"/>
        <v>3</v>
      </c>
      <c r="J23" s="46">
        <v>1</v>
      </c>
      <c r="K23" s="50">
        <v>0</v>
      </c>
      <c r="L23" s="46">
        <v>1</v>
      </c>
      <c r="M23" s="58">
        <v>2</v>
      </c>
      <c r="N23" s="46">
        <v>1</v>
      </c>
      <c r="O23" s="52">
        <v>1</v>
      </c>
      <c r="P23" s="46"/>
      <c r="Q23" s="52"/>
      <c r="R23" s="53">
        <f t="shared" si="0"/>
        <v>3</v>
      </c>
      <c r="S23" s="53">
        <f t="shared" si="0"/>
        <v>3</v>
      </c>
      <c r="T23" s="53">
        <f t="shared" si="4"/>
        <v>0</v>
      </c>
      <c r="U23" s="59"/>
      <c r="V23" s="52">
        <f t="shared" si="5"/>
        <v>100</v>
      </c>
      <c r="W23" s="52">
        <f t="shared" si="6"/>
        <v>67.833270301409868</v>
      </c>
      <c r="X23" s="52">
        <v>0</v>
      </c>
    </row>
    <row r="24" spans="1:24" s="4" customFormat="1" ht="33" customHeight="1" x14ac:dyDescent="0.2">
      <c r="A24" s="46">
        <v>6</v>
      </c>
      <c r="B24" s="656" t="s">
        <v>90</v>
      </c>
      <c r="C24" s="657"/>
      <c r="D24" s="47" t="s">
        <v>73</v>
      </c>
      <c r="E24" s="57">
        <v>0.1</v>
      </c>
      <c r="F24" s="28">
        <f t="shared" si="1"/>
        <v>181918.40000000002</v>
      </c>
      <c r="G24" s="28">
        <f t="shared" si="2"/>
        <v>123401.20000000001</v>
      </c>
      <c r="H24" s="52">
        <f t="shared" si="3"/>
        <v>3</v>
      </c>
      <c r="I24" s="52">
        <f t="shared" si="3"/>
        <v>3</v>
      </c>
      <c r="J24" s="46">
        <v>1</v>
      </c>
      <c r="K24" s="50">
        <v>1</v>
      </c>
      <c r="L24" s="46">
        <v>1</v>
      </c>
      <c r="M24" s="58">
        <v>1</v>
      </c>
      <c r="N24" s="46">
        <v>1</v>
      </c>
      <c r="O24" s="52">
        <v>1</v>
      </c>
      <c r="P24" s="46"/>
      <c r="Q24" s="52"/>
      <c r="R24" s="53">
        <f t="shared" si="0"/>
        <v>3</v>
      </c>
      <c r="S24" s="53">
        <f t="shared" si="0"/>
        <v>3</v>
      </c>
      <c r="T24" s="53">
        <f t="shared" si="4"/>
        <v>0</v>
      </c>
      <c r="U24" s="59"/>
      <c r="V24" s="52">
        <f t="shared" si="5"/>
        <v>100</v>
      </c>
      <c r="W24" s="52">
        <f t="shared" si="6"/>
        <v>67.833270301409868</v>
      </c>
      <c r="X24" s="52">
        <f t="shared" si="7"/>
        <v>67.833270301409868</v>
      </c>
    </row>
    <row r="25" spans="1:24" ht="36.75" customHeight="1" x14ac:dyDescent="0.2">
      <c r="A25" s="46">
        <v>7</v>
      </c>
      <c r="B25" s="656" t="s">
        <v>91</v>
      </c>
      <c r="C25" s="657"/>
      <c r="D25" s="47" t="s">
        <v>73</v>
      </c>
      <c r="E25" s="57">
        <v>0.1</v>
      </c>
      <c r="F25" s="28">
        <f t="shared" si="1"/>
        <v>181918.40000000002</v>
      </c>
      <c r="G25" s="28">
        <f t="shared" si="2"/>
        <v>123401.20000000001</v>
      </c>
      <c r="H25" s="52">
        <f t="shared" si="3"/>
        <v>90</v>
      </c>
      <c r="I25" s="52">
        <f t="shared" si="3"/>
        <v>72</v>
      </c>
      <c r="J25" s="46">
        <v>30</v>
      </c>
      <c r="K25" s="50">
        <v>21</v>
      </c>
      <c r="L25" s="46">
        <v>30</v>
      </c>
      <c r="M25" s="58">
        <v>32</v>
      </c>
      <c r="N25" s="46">
        <v>30</v>
      </c>
      <c r="O25" s="52">
        <v>19</v>
      </c>
      <c r="P25" s="46"/>
      <c r="Q25" s="52"/>
      <c r="R25" s="53">
        <f t="shared" si="0"/>
        <v>90</v>
      </c>
      <c r="S25" s="53">
        <f t="shared" si="0"/>
        <v>72</v>
      </c>
      <c r="T25" s="53">
        <f t="shared" si="4"/>
        <v>-18</v>
      </c>
      <c r="U25" s="59"/>
      <c r="V25" s="52">
        <f t="shared" si="5"/>
        <v>63.333333333333329</v>
      </c>
      <c r="W25" s="52">
        <f t="shared" si="6"/>
        <v>67.833270301409868</v>
      </c>
      <c r="X25" s="52">
        <f t="shared" si="7"/>
        <v>107.10516363380506</v>
      </c>
    </row>
    <row r="26" spans="1:24" ht="21" customHeight="1" x14ac:dyDescent="0.2">
      <c r="A26" s="671" t="s">
        <v>25</v>
      </c>
      <c r="B26" s="672"/>
      <c r="C26" s="673"/>
      <c r="D26" s="47"/>
      <c r="E26" s="48">
        <f>SUM(E19:E25)</f>
        <v>0.99999999999999989</v>
      </c>
      <c r="F26" s="60">
        <v>1819184</v>
      </c>
      <c r="G26" s="61">
        <v>1234012</v>
      </c>
      <c r="H26" s="46">
        <f t="shared" ref="H26:N26" si="8">SUM(H19:H25)</f>
        <v>2250</v>
      </c>
      <c r="I26" s="46">
        <f t="shared" si="8"/>
        <v>1315</v>
      </c>
      <c r="J26" s="46">
        <f t="shared" si="8"/>
        <v>750</v>
      </c>
      <c r="K26" s="46">
        <f t="shared" si="8"/>
        <v>530</v>
      </c>
      <c r="L26" s="46">
        <f t="shared" si="8"/>
        <v>750</v>
      </c>
      <c r="M26" s="46">
        <f t="shared" si="8"/>
        <v>434</v>
      </c>
      <c r="N26" s="46">
        <f t="shared" si="8"/>
        <v>750</v>
      </c>
      <c r="O26" s="47"/>
      <c r="P26" s="46">
        <f>SUM(P19:P25)</f>
        <v>0</v>
      </c>
      <c r="Q26" s="47"/>
      <c r="R26" s="49">
        <f t="shared" si="0"/>
        <v>2250</v>
      </c>
      <c r="S26" s="49">
        <f t="shared" si="0"/>
        <v>964</v>
      </c>
      <c r="T26" s="49">
        <f t="shared" si="4"/>
        <v>-1286</v>
      </c>
      <c r="U26" s="50"/>
      <c r="V26" s="52">
        <f t="shared" si="5"/>
        <v>0</v>
      </c>
      <c r="W26" s="52">
        <f t="shared" si="6"/>
        <v>67.833270301409868</v>
      </c>
      <c r="X26" s="52" t="e">
        <f t="shared" si="7"/>
        <v>#DIV/0!</v>
      </c>
    </row>
    <row r="27" spans="1:24" x14ac:dyDescent="0.2">
      <c r="A27" s="38"/>
      <c r="B27" s="38"/>
      <c r="C27" s="38"/>
      <c r="D27" s="38"/>
      <c r="E27" s="38"/>
      <c r="F27" s="62"/>
      <c r="G27" s="38"/>
      <c r="H27" s="38"/>
      <c r="I27" s="38"/>
      <c r="J27" s="38"/>
      <c r="K27" s="38"/>
      <c r="L27" s="38"/>
      <c r="M27" s="38"/>
      <c r="N27" s="38"/>
      <c r="O27" s="38"/>
      <c r="P27" s="38"/>
      <c r="Q27" s="38"/>
      <c r="R27" s="38"/>
      <c r="S27" s="38"/>
      <c r="T27" s="38"/>
    </row>
    <row r="28" spans="1:24" x14ac:dyDescent="0.2">
      <c r="A28" s="38"/>
      <c r="B28" s="37" t="s">
        <v>26</v>
      </c>
      <c r="C28" s="38"/>
      <c r="D28" s="38"/>
      <c r="E28" s="38"/>
      <c r="F28" s="62"/>
      <c r="G28" s="38"/>
      <c r="H28" s="38" t="s">
        <v>27</v>
      </c>
      <c r="I28" s="38"/>
      <c r="J28" s="38"/>
      <c r="K28" s="38"/>
      <c r="L28" s="38"/>
      <c r="M28" s="38"/>
      <c r="N28" s="38"/>
      <c r="O28" s="38"/>
      <c r="P28" s="38"/>
      <c r="Q28" s="38"/>
      <c r="R28" s="38"/>
      <c r="S28" s="38"/>
      <c r="T28" s="38"/>
    </row>
  </sheetData>
  <mergeCells count="30">
    <mergeCell ref="A6:X6"/>
    <mergeCell ref="A1:X1"/>
    <mergeCell ref="A2:X2"/>
    <mergeCell ref="A3:X3"/>
    <mergeCell ref="A4:X4"/>
    <mergeCell ref="A5:X5"/>
    <mergeCell ref="B18:C18"/>
    <mergeCell ref="A7:X7"/>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B25:C25"/>
    <mergeCell ref="A26:C26"/>
    <mergeCell ref="B19:C19"/>
    <mergeCell ref="B20:C20"/>
    <mergeCell ref="B21:C21"/>
    <mergeCell ref="B22:C22"/>
    <mergeCell ref="B23:C23"/>
    <mergeCell ref="B24:C2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topLeftCell="A3" workbookViewId="0">
      <selection activeCell="G26" sqref="G26"/>
    </sheetView>
  </sheetViews>
  <sheetFormatPr baseColWidth="10" defaultRowHeight="12.75" x14ac:dyDescent="0.2"/>
  <cols>
    <col min="1" max="1" width="5.42578125" style="35" customWidth="1"/>
    <col min="2" max="2" width="12" style="35" customWidth="1"/>
    <col min="3" max="3" width="40.7109375" style="35" customWidth="1"/>
    <col min="4" max="4" width="11.42578125" style="35"/>
    <col min="5" max="5" width="11.5703125" style="35" customWidth="1"/>
    <col min="6" max="6" width="11" style="35" customWidth="1"/>
    <col min="7" max="7" width="10.5703125" style="35" customWidth="1"/>
    <col min="8" max="13" width="9.7109375" style="35" hidden="1" customWidth="1"/>
    <col min="14" max="15" width="9.7109375" style="35" customWidth="1"/>
    <col min="16" max="19" width="9.7109375" style="35" hidden="1" customWidth="1"/>
    <col min="20" max="20" width="11.42578125" style="35" hidden="1" customWidth="1"/>
    <col min="21" max="21" width="19.7109375" style="35" customWidth="1"/>
    <col min="22" max="24" width="8.85546875" style="35" customWidth="1"/>
    <col min="25" max="16384" width="11.42578125" style="35"/>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62</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21"/>
      <c r="B8" s="21"/>
      <c r="C8" s="21"/>
      <c r="D8" s="21"/>
      <c r="E8" s="21"/>
      <c r="F8" s="21"/>
      <c r="G8" s="21"/>
      <c r="H8" s="21"/>
      <c r="I8" s="21"/>
      <c r="J8" s="21"/>
      <c r="K8" s="21"/>
      <c r="L8" s="21"/>
      <c r="M8" s="21"/>
      <c r="N8" s="21"/>
      <c r="O8" s="21"/>
      <c r="P8" s="21"/>
      <c r="Q8" s="21"/>
      <c r="R8" s="21"/>
      <c r="S8" s="21"/>
      <c r="T8" s="21"/>
      <c r="U8" s="21"/>
      <c r="V8" s="21"/>
      <c r="W8" s="21"/>
      <c r="X8" s="21"/>
    </row>
    <row r="9" spans="1:24" x14ac:dyDescent="0.2">
      <c r="A9" s="4"/>
      <c r="B9" s="4"/>
      <c r="C9" s="4"/>
      <c r="D9" s="4"/>
      <c r="E9" s="4"/>
      <c r="F9" s="4"/>
      <c r="G9" s="4"/>
      <c r="H9" s="4"/>
      <c r="I9" s="4"/>
      <c r="J9" s="4"/>
      <c r="K9" s="4"/>
      <c r="L9" s="4"/>
      <c r="M9" s="4"/>
      <c r="N9" s="4"/>
      <c r="O9" s="4"/>
      <c r="Q9" s="4"/>
    </row>
    <row r="10" spans="1:24" x14ac:dyDescent="0.2">
      <c r="A10" s="7" t="s">
        <v>37</v>
      </c>
      <c r="B10" s="4"/>
      <c r="C10" s="63" t="s">
        <v>63</v>
      </c>
      <c r="D10" s="1"/>
      <c r="E10" s="1"/>
      <c r="F10" s="1"/>
      <c r="G10" s="1"/>
      <c r="H10" s="1"/>
      <c r="I10" s="1"/>
      <c r="J10" s="1"/>
      <c r="K10" s="1"/>
      <c r="L10" s="4"/>
      <c r="M10" s="4"/>
      <c r="N10" s="4"/>
      <c r="O10" s="4"/>
      <c r="P10" s="4"/>
      <c r="Q10" s="4"/>
    </row>
    <row r="11" spans="1:24" x14ac:dyDescent="0.2">
      <c r="A11" s="15" t="s">
        <v>1</v>
      </c>
      <c r="B11" s="18"/>
      <c r="C11" s="18" t="s">
        <v>80</v>
      </c>
      <c r="D11" s="1"/>
      <c r="E11" s="1"/>
      <c r="F11" s="1"/>
      <c r="G11" s="1"/>
      <c r="H11" s="1"/>
      <c r="I11" s="1"/>
      <c r="J11" s="1"/>
      <c r="K11" s="1"/>
      <c r="L11" s="4"/>
      <c r="M11" s="4"/>
      <c r="N11" s="4"/>
      <c r="O11" s="4"/>
      <c r="P11" s="4"/>
      <c r="Q11" s="4"/>
    </row>
    <row r="12" spans="1:24" x14ac:dyDescent="0.2">
      <c r="A12" s="18" t="s">
        <v>65</v>
      </c>
      <c r="B12" s="19"/>
      <c r="C12" s="18" t="s">
        <v>92</v>
      </c>
      <c r="D12" s="1"/>
      <c r="E12" s="1"/>
      <c r="F12" s="1"/>
      <c r="G12" s="1"/>
      <c r="H12" s="1"/>
      <c r="I12" s="1"/>
      <c r="J12" s="1"/>
      <c r="K12" s="1"/>
      <c r="L12" s="4"/>
      <c r="M12" s="4"/>
      <c r="N12" s="4"/>
      <c r="O12" s="4"/>
      <c r="P12" s="4"/>
      <c r="Q12" s="4"/>
    </row>
    <row r="13" spans="1:24" x14ac:dyDescent="0.2">
      <c r="A13" s="18" t="s">
        <v>7</v>
      </c>
      <c r="B13" s="19"/>
      <c r="C13" s="18" t="s">
        <v>93</v>
      </c>
      <c r="D13" s="1"/>
      <c r="E13" s="1"/>
      <c r="F13" s="1"/>
      <c r="G13" s="1"/>
      <c r="H13" s="1"/>
      <c r="I13" s="1"/>
      <c r="J13" s="1"/>
      <c r="K13" s="1"/>
      <c r="L13" s="4"/>
      <c r="M13" s="4"/>
      <c r="N13" s="4"/>
      <c r="O13" s="4"/>
      <c r="P13" s="4"/>
      <c r="Q13" s="4"/>
    </row>
    <row r="14" spans="1:24" x14ac:dyDescent="0.2">
      <c r="A14" s="18" t="s">
        <v>39</v>
      </c>
      <c r="B14" s="19"/>
      <c r="C14" s="18" t="s">
        <v>94</v>
      </c>
      <c r="D14" s="1"/>
      <c r="E14" s="1"/>
      <c r="F14" s="1"/>
      <c r="G14" s="1"/>
      <c r="H14" s="1"/>
      <c r="I14" s="1"/>
      <c r="J14" s="1"/>
      <c r="K14" s="1"/>
      <c r="L14" s="4"/>
      <c r="M14" s="4"/>
      <c r="N14" s="4"/>
      <c r="O14" s="4"/>
      <c r="P14" s="4"/>
      <c r="Q14" s="4" t="s">
        <v>40</v>
      </c>
      <c r="U14" s="42"/>
    </row>
    <row r="15" spans="1:24" x14ac:dyDescent="0.2">
      <c r="A15" s="591" t="s">
        <v>4</v>
      </c>
      <c r="B15" s="591"/>
      <c r="C15" s="591"/>
      <c r="D15" s="591"/>
      <c r="E15" s="591"/>
      <c r="F15" s="591"/>
      <c r="G15" s="591"/>
      <c r="H15" s="591"/>
      <c r="I15" s="591"/>
      <c r="J15" s="591"/>
      <c r="K15" s="591"/>
      <c r="L15" s="591"/>
      <c r="M15" s="591"/>
      <c r="N15" s="591"/>
      <c r="O15" s="591"/>
      <c r="P15" s="591"/>
      <c r="Q15" s="591"/>
      <c r="R15" s="591"/>
      <c r="S15" s="591"/>
      <c r="T15" s="591"/>
      <c r="U15" s="591"/>
      <c r="V15" s="591"/>
      <c r="W15" s="591"/>
      <c r="X15" s="591"/>
    </row>
    <row r="16" spans="1:24" ht="25.5" customHeight="1" x14ac:dyDescent="0.2">
      <c r="A16" s="592" t="s">
        <v>95</v>
      </c>
      <c r="B16" s="592"/>
      <c r="C16" s="592"/>
      <c r="D16" s="592"/>
      <c r="E16" s="592"/>
      <c r="F16" s="592"/>
      <c r="G16" s="592"/>
      <c r="H16" s="592"/>
      <c r="I16" s="592"/>
      <c r="J16" s="592"/>
      <c r="K16" s="592"/>
      <c r="L16" s="592"/>
      <c r="M16" s="592"/>
      <c r="N16" s="592"/>
      <c r="O16" s="592"/>
      <c r="P16" s="592"/>
      <c r="Q16" s="592"/>
      <c r="R16" s="592"/>
      <c r="S16" s="592"/>
      <c r="T16" s="592"/>
      <c r="U16" s="592"/>
      <c r="V16" s="592"/>
      <c r="W16" s="592"/>
      <c r="X16" s="592"/>
    </row>
    <row r="17" spans="1:24" ht="12.75" customHeight="1" x14ac:dyDescent="0.2">
      <c r="A17" s="588" t="s">
        <v>5</v>
      </c>
      <c r="B17" s="589"/>
      <c r="C17" s="590"/>
      <c r="D17" s="578" t="s">
        <v>8</v>
      </c>
      <c r="E17" s="578" t="s">
        <v>18</v>
      </c>
      <c r="F17" s="580" t="s">
        <v>19</v>
      </c>
      <c r="G17" s="581"/>
      <c r="H17" s="580" t="s">
        <v>20</v>
      </c>
      <c r="I17" s="581"/>
      <c r="J17" s="588" t="s">
        <v>14</v>
      </c>
      <c r="K17" s="590"/>
      <c r="L17" s="588" t="s">
        <v>10</v>
      </c>
      <c r="M17" s="590"/>
      <c r="N17" s="588" t="s">
        <v>13</v>
      </c>
      <c r="O17" s="590"/>
      <c r="P17" s="588" t="s">
        <v>15</v>
      </c>
      <c r="Q17" s="590"/>
      <c r="R17" s="586" t="s">
        <v>28</v>
      </c>
      <c r="S17" s="586"/>
      <c r="T17" s="586"/>
      <c r="U17" s="598" t="s">
        <v>29</v>
      </c>
      <c r="V17" s="580" t="s">
        <v>31</v>
      </c>
      <c r="W17" s="587"/>
      <c r="X17" s="581"/>
    </row>
    <row r="18" spans="1:24" ht="24" x14ac:dyDescent="0.2">
      <c r="A18" s="20" t="s">
        <v>17</v>
      </c>
      <c r="B18" s="586" t="s">
        <v>6</v>
      </c>
      <c r="C18" s="586"/>
      <c r="D18" s="579"/>
      <c r="E18" s="579"/>
      <c r="F18" s="17" t="s">
        <v>21</v>
      </c>
      <c r="G18" s="17" t="s">
        <v>22</v>
      </c>
      <c r="H18" s="17" t="s">
        <v>23</v>
      </c>
      <c r="I18" s="17" t="s">
        <v>24</v>
      </c>
      <c r="J18" s="2" t="s">
        <v>11</v>
      </c>
      <c r="K18" s="2" t="s">
        <v>12</v>
      </c>
      <c r="L18" s="2" t="s">
        <v>11</v>
      </c>
      <c r="M18" s="2" t="s">
        <v>12</v>
      </c>
      <c r="N18" s="2" t="s">
        <v>11</v>
      </c>
      <c r="O18" s="2" t="s">
        <v>12</v>
      </c>
      <c r="P18" s="2" t="s">
        <v>11</v>
      </c>
      <c r="Q18" s="2" t="s">
        <v>12</v>
      </c>
      <c r="R18" s="2" t="s">
        <v>11</v>
      </c>
      <c r="S18" s="2" t="s">
        <v>12</v>
      </c>
      <c r="T18" s="2" t="s">
        <v>30</v>
      </c>
      <c r="U18" s="598"/>
      <c r="V18" s="17" t="s">
        <v>32</v>
      </c>
      <c r="W18" s="17" t="s">
        <v>33</v>
      </c>
      <c r="X18" s="17" t="s">
        <v>34</v>
      </c>
    </row>
    <row r="19" spans="1:24" ht="45" customHeight="1" x14ac:dyDescent="0.2">
      <c r="A19" s="5">
        <v>1</v>
      </c>
      <c r="B19" s="675" t="s">
        <v>96</v>
      </c>
      <c r="C19" s="676"/>
      <c r="D19" s="65" t="s">
        <v>97</v>
      </c>
      <c r="E19" s="66">
        <v>0.1</v>
      </c>
      <c r="F19" s="28">
        <f t="shared" ref="F19:F24" si="0">$F$25*E19</f>
        <v>90728.8</v>
      </c>
      <c r="G19" s="28">
        <f t="shared" ref="G19:G24" si="1">$G$25*E19</f>
        <v>59213.700000000004</v>
      </c>
      <c r="H19" s="8">
        <f t="shared" ref="H19:I24" si="2">J19+L19+N19+P19</f>
        <v>10</v>
      </c>
      <c r="I19" s="8">
        <f t="shared" si="2"/>
        <v>10</v>
      </c>
      <c r="J19" s="65">
        <v>5</v>
      </c>
      <c r="K19" s="67">
        <v>10</v>
      </c>
      <c r="L19" s="65">
        <v>0</v>
      </c>
      <c r="M19" s="68">
        <v>0</v>
      </c>
      <c r="N19" s="65">
        <v>5</v>
      </c>
      <c r="O19" s="3">
        <v>0</v>
      </c>
      <c r="P19" s="65"/>
      <c r="Q19" s="3"/>
      <c r="R19" s="29">
        <f t="shared" ref="R19:S25" si="3">J19+L19+N19+P19</f>
        <v>10</v>
      </c>
      <c r="S19" s="29">
        <v>0</v>
      </c>
      <c r="T19" s="29"/>
      <c r="U19" s="30"/>
      <c r="V19" s="3">
        <f>O19/N19*100</f>
        <v>0</v>
      </c>
      <c r="W19" s="3">
        <f>G19/F19*100</f>
        <v>65.264502561479929</v>
      </c>
      <c r="X19" s="3" t="e">
        <f>W19/V19*100</f>
        <v>#DIV/0!</v>
      </c>
    </row>
    <row r="20" spans="1:24" ht="45" customHeight="1" x14ac:dyDescent="0.2">
      <c r="A20" s="5">
        <v>2</v>
      </c>
      <c r="B20" s="69" t="s">
        <v>98</v>
      </c>
      <c r="C20" s="70"/>
      <c r="D20" s="65" t="s">
        <v>99</v>
      </c>
      <c r="E20" s="66">
        <v>0.1</v>
      </c>
      <c r="F20" s="28">
        <f t="shared" si="0"/>
        <v>90728.8</v>
      </c>
      <c r="G20" s="28">
        <f t="shared" si="1"/>
        <v>59213.700000000004</v>
      </c>
      <c r="H20" s="8">
        <f t="shared" si="2"/>
        <v>2</v>
      </c>
      <c r="I20" s="8">
        <f t="shared" si="2"/>
        <v>2</v>
      </c>
      <c r="J20" s="65">
        <v>0</v>
      </c>
      <c r="K20" s="67">
        <v>0</v>
      </c>
      <c r="L20" s="65">
        <v>1</v>
      </c>
      <c r="M20" s="68">
        <v>2</v>
      </c>
      <c r="N20" s="65">
        <v>1</v>
      </c>
      <c r="O20" s="3">
        <v>0</v>
      </c>
      <c r="P20" s="65"/>
      <c r="Q20" s="3"/>
      <c r="R20" s="29">
        <f t="shared" si="3"/>
        <v>2</v>
      </c>
      <c r="S20" s="29">
        <f t="shared" si="3"/>
        <v>2</v>
      </c>
      <c r="T20" s="29">
        <f t="shared" ref="T20:T25" si="4">S20-R20</f>
        <v>0</v>
      </c>
      <c r="U20" s="30"/>
      <c r="V20" s="3">
        <f t="shared" ref="V20:V25" si="5">O20/N20*100</f>
        <v>0</v>
      </c>
      <c r="W20" s="3">
        <f t="shared" ref="W20:W25" si="6">G20/F20*100</f>
        <v>65.264502561479929</v>
      </c>
      <c r="X20" s="3">
        <v>0</v>
      </c>
    </row>
    <row r="21" spans="1:24" ht="45" customHeight="1" x14ac:dyDescent="0.2">
      <c r="A21" s="5">
        <v>3</v>
      </c>
      <c r="B21" s="675" t="s">
        <v>100</v>
      </c>
      <c r="C21" s="676"/>
      <c r="D21" s="65" t="s">
        <v>101</v>
      </c>
      <c r="E21" s="66">
        <v>0.2</v>
      </c>
      <c r="F21" s="28">
        <f t="shared" si="0"/>
        <v>181457.6</v>
      </c>
      <c r="G21" s="28">
        <f t="shared" si="1"/>
        <v>118427.40000000001</v>
      </c>
      <c r="H21" s="8">
        <f t="shared" si="2"/>
        <v>2</v>
      </c>
      <c r="I21" s="8">
        <f t="shared" si="2"/>
        <v>1</v>
      </c>
      <c r="J21" s="65">
        <v>1</v>
      </c>
      <c r="K21" s="67">
        <v>0</v>
      </c>
      <c r="L21" s="65">
        <v>0</v>
      </c>
      <c r="M21" s="68">
        <v>1</v>
      </c>
      <c r="N21" s="65">
        <v>1</v>
      </c>
      <c r="O21" s="3">
        <v>0</v>
      </c>
      <c r="P21" s="65"/>
      <c r="Q21" s="3"/>
      <c r="R21" s="29">
        <f t="shared" si="3"/>
        <v>2</v>
      </c>
      <c r="S21" s="29">
        <f t="shared" si="3"/>
        <v>1</v>
      </c>
      <c r="T21" s="29">
        <f t="shared" si="4"/>
        <v>-1</v>
      </c>
      <c r="U21" s="30"/>
      <c r="V21" s="3">
        <f t="shared" si="5"/>
        <v>0</v>
      </c>
      <c r="W21" s="3">
        <f t="shared" si="6"/>
        <v>65.264502561479929</v>
      </c>
      <c r="X21" s="3">
        <v>0</v>
      </c>
    </row>
    <row r="22" spans="1:24" ht="45" customHeight="1" x14ac:dyDescent="0.2">
      <c r="A22" s="5">
        <v>4</v>
      </c>
      <c r="B22" s="677" t="s">
        <v>102</v>
      </c>
      <c r="C22" s="678"/>
      <c r="D22" s="65" t="s">
        <v>103</v>
      </c>
      <c r="E22" s="66">
        <v>0.2</v>
      </c>
      <c r="F22" s="28">
        <f t="shared" si="0"/>
        <v>181457.6</v>
      </c>
      <c r="G22" s="28">
        <f t="shared" si="1"/>
        <v>118427.40000000001</v>
      </c>
      <c r="H22" s="8">
        <f t="shared" si="2"/>
        <v>3</v>
      </c>
      <c r="I22" s="8">
        <f t="shared" si="2"/>
        <v>6</v>
      </c>
      <c r="J22" s="65">
        <v>2</v>
      </c>
      <c r="K22" s="67">
        <v>2</v>
      </c>
      <c r="L22" s="65">
        <v>1</v>
      </c>
      <c r="M22" s="68">
        <v>3</v>
      </c>
      <c r="N22" s="65">
        <v>0</v>
      </c>
      <c r="O22" s="3">
        <v>1</v>
      </c>
      <c r="P22" s="65"/>
      <c r="Q22" s="3"/>
      <c r="R22" s="29">
        <f t="shared" si="3"/>
        <v>3</v>
      </c>
      <c r="S22" s="29">
        <f t="shared" si="3"/>
        <v>6</v>
      </c>
      <c r="T22" s="29">
        <f t="shared" si="4"/>
        <v>3</v>
      </c>
      <c r="U22" s="30"/>
      <c r="V22" s="3" t="e">
        <f t="shared" si="5"/>
        <v>#DIV/0!</v>
      </c>
      <c r="W22" s="3">
        <f t="shared" si="6"/>
        <v>65.264502561479929</v>
      </c>
      <c r="X22" s="3" t="e">
        <f t="shared" ref="X22:X25" si="7">W22/V22*100</f>
        <v>#DIV/0!</v>
      </c>
    </row>
    <row r="23" spans="1:24" ht="45" customHeight="1" x14ac:dyDescent="0.2">
      <c r="A23" s="5">
        <v>5</v>
      </c>
      <c r="B23" s="679" t="s">
        <v>104</v>
      </c>
      <c r="C23" s="680"/>
      <c r="D23" s="71" t="s">
        <v>105</v>
      </c>
      <c r="E23" s="72">
        <v>0.2</v>
      </c>
      <c r="F23" s="28">
        <f t="shared" si="0"/>
        <v>181457.6</v>
      </c>
      <c r="G23" s="28">
        <f t="shared" si="1"/>
        <v>118427.40000000001</v>
      </c>
      <c r="H23" s="8">
        <f t="shared" si="2"/>
        <v>9</v>
      </c>
      <c r="I23" s="8">
        <f t="shared" si="2"/>
        <v>9</v>
      </c>
      <c r="J23" s="65">
        <v>3</v>
      </c>
      <c r="K23" s="67">
        <v>3</v>
      </c>
      <c r="L23" s="65">
        <v>3</v>
      </c>
      <c r="M23" s="68">
        <v>3</v>
      </c>
      <c r="N23" s="65">
        <v>3</v>
      </c>
      <c r="O23" s="3">
        <v>3</v>
      </c>
      <c r="P23" s="65"/>
      <c r="Q23" s="3"/>
      <c r="R23" s="29">
        <f t="shared" si="3"/>
        <v>9</v>
      </c>
      <c r="S23" s="29"/>
      <c r="T23" s="29"/>
      <c r="U23" s="30"/>
      <c r="V23" s="3">
        <f t="shared" si="5"/>
        <v>100</v>
      </c>
      <c r="W23" s="3">
        <f t="shared" si="6"/>
        <v>65.264502561479929</v>
      </c>
      <c r="X23" s="3">
        <f t="shared" si="7"/>
        <v>65.264502561479929</v>
      </c>
    </row>
    <row r="24" spans="1:24" ht="45" customHeight="1" x14ac:dyDescent="0.2">
      <c r="A24" s="5">
        <v>6</v>
      </c>
      <c r="B24" s="681" t="s">
        <v>106</v>
      </c>
      <c r="C24" s="682"/>
      <c r="D24" s="65" t="s">
        <v>103</v>
      </c>
      <c r="E24" s="66">
        <v>0.2</v>
      </c>
      <c r="F24" s="28">
        <f t="shared" si="0"/>
        <v>181457.6</v>
      </c>
      <c r="G24" s="28">
        <f t="shared" si="1"/>
        <v>118427.40000000001</v>
      </c>
      <c r="H24" s="8">
        <f t="shared" si="2"/>
        <v>4</v>
      </c>
      <c r="I24" s="8">
        <f t="shared" si="2"/>
        <v>7</v>
      </c>
      <c r="J24" s="65">
        <v>2</v>
      </c>
      <c r="K24" s="67">
        <v>3</v>
      </c>
      <c r="L24" s="65">
        <v>1</v>
      </c>
      <c r="M24" s="68">
        <v>3</v>
      </c>
      <c r="N24" s="65">
        <v>1</v>
      </c>
      <c r="O24" s="3">
        <v>1</v>
      </c>
      <c r="P24" s="65"/>
      <c r="Q24" s="3"/>
      <c r="R24" s="29">
        <f t="shared" si="3"/>
        <v>4</v>
      </c>
      <c r="S24" s="29"/>
      <c r="T24" s="29"/>
      <c r="U24" s="30"/>
      <c r="V24" s="3">
        <f t="shared" si="5"/>
        <v>100</v>
      </c>
      <c r="W24" s="3">
        <f t="shared" si="6"/>
        <v>65.264502561479929</v>
      </c>
      <c r="X24" s="3">
        <f t="shared" si="7"/>
        <v>65.264502561479929</v>
      </c>
    </row>
    <row r="25" spans="1:24" s="1" customFormat="1" ht="12" x14ac:dyDescent="0.2">
      <c r="A25" s="575" t="s">
        <v>25</v>
      </c>
      <c r="B25" s="576"/>
      <c r="C25" s="577"/>
      <c r="D25" s="9"/>
      <c r="E25" s="55">
        <f>SUM(E19:E24)</f>
        <v>1</v>
      </c>
      <c r="F25" s="10">
        <v>907288</v>
      </c>
      <c r="G25" s="56">
        <v>592137</v>
      </c>
      <c r="H25" s="9">
        <f t="shared" ref="H25:Q25" si="8">SUM(H19:H24)</f>
        <v>30</v>
      </c>
      <c r="I25" s="9">
        <f t="shared" si="8"/>
        <v>35</v>
      </c>
      <c r="J25" s="9">
        <f t="shared" si="8"/>
        <v>13</v>
      </c>
      <c r="K25" s="9">
        <f t="shared" si="8"/>
        <v>18</v>
      </c>
      <c r="L25" s="9">
        <f t="shared" si="8"/>
        <v>6</v>
      </c>
      <c r="M25" s="9">
        <f t="shared" si="8"/>
        <v>12</v>
      </c>
      <c r="N25" s="9">
        <f t="shared" si="8"/>
        <v>11</v>
      </c>
      <c r="O25" s="9">
        <f t="shared" si="8"/>
        <v>5</v>
      </c>
      <c r="P25" s="9">
        <f t="shared" si="8"/>
        <v>0</v>
      </c>
      <c r="Q25" s="9">
        <f t="shared" si="8"/>
        <v>0</v>
      </c>
      <c r="R25" s="8">
        <f t="shared" si="3"/>
        <v>30</v>
      </c>
      <c r="S25" s="8">
        <f t="shared" si="3"/>
        <v>35</v>
      </c>
      <c r="T25" s="8">
        <f t="shared" si="4"/>
        <v>5</v>
      </c>
      <c r="U25" s="3"/>
      <c r="V25" s="3">
        <f t="shared" si="5"/>
        <v>45.454545454545453</v>
      </c>
      <c r="W25" s="3">
        <f t="shared" si="6"/>
        <v>65.264502561479929</v>
      </c>
      <c r="X25" s="3">
        <f t="shared" si="7"/>
        <v>143.58190563525585</v>
      </c>
    </row>
    <row r="26" spans="1:24" s="4" customFormat="1" ht="12" x14ac:dyDescent="0.2">
      <c r="F26" s="6"/>
    </row>
    <row r="27" spans="1:24" s="4" customFormat="1" ht="12" x14ac:dyDescent="0.2">
      <c r="B27" s="7" t="s">
        <v>26</v>
      </c>
      <c r="F27" s="6"/>
      <c r="H27" s="4" t="s">
        <v>27</v>
      </c>
    </row>
    <row r="30" spans="1:24" x14ac:dyDescent="0.2">
      <c r="C30" s="35" t="s">
        <v>107</v>
      </c>
    </row>
  </sheetData>
  <mergeCells count="28">
    <mergeCell ref="A6:X6"/>
    <mergeCell ref="A1:X1"/>
    <mergeCell ref="A2:X2"/>
    <mergeCell ref="A3:X3"/>
    <mergeCell ref="A4:X4"/>
    <mergeCell ref="A5:X5"/>
    <mergeCell ref="V17:X17"/>
    <mergeCell ref="B18:C18"/>
    <mergeCell ref="A7:X7"/>
    <mergeCell ref="A15:X15"/>
    <mergeCell ref="A16:X16"/>
    <mergeCell ref="A17:C17"/>
    <mergeCell ref="D17:D18"/>
    <mergeCell ref="E17:E18"/>
    <mergeCell ref="F17:G17"/>
    <mergeCell ref="H17:I17"/>
    <mergeCell ref="J17:K17"/>
    <mergeCell ref="L17:M17"/>
    <mergeCell ref="A25:C25"/>
    <mergeCell ref="N17:O17"/>
    <mergeCell ref="P17:Q17"/>
    <mergeCell ref="R17:T17"/>
    <mergeCell ref="U17:U18"/>
    <mergeCell ref="B19:C19"/>
    <mergeCell ref="B21:C21"/>
    <mergeCell ref="B22:C22"/>
    <mergeCell ref="B23:C23"/>
    <mergeCell ref="B24:C2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35"/>
  <sheetViews>
    <sheetView topLeftCell="A18" workbookViewId="0">
      <selection activeCell="H24" sqref="H24"/>
    </sheetView>
  </sheetViews>
  <sheetFormatPr baseColWidth="10" defaultRowHeight="12.75" x14ac:dyDescent="0.2"/>
  <cols>
    <col min="1" max="1" width="5.28515625" style="35" customWidth="1"/>
    <col min="2" max="2" width="5.42578125" style="35" customWidth="1"/>
    <col min="3" max="3" width="16.7109375" style="35" customWidth="1"/>
    <col min="4" max="4" width="40.7109375" style="35" customWidth="1"/>
    <col min="5" max="6" width="11.42578125" style="35"/>
    <col min="7" max="7" width="13.85546875" style="35" customWidth="1"/>
    <col min="8" max="8" width="12.5703125" style="35" customWidth="1"/>
    <col min="9" max="9" width="9.7109375" style="35" hidden="1" customWidth="1"/>
    <col min="10" max="10" width="8.85546875" style="35" hidden="1" customWidth="1"/>
    <col min="11" max="11" width="11.5703125" style="35" hidden="1" customWidth="1"/>
    <col min="12" max="12" width="8.85546875" style="35" hidden="1" customWidth="1"/>
    <col min="13" max="13" width="10.5703125" style="35" hidden="1" customWidth="1"/>
    <col min="14" max="14" width="8.85546875" style="35" hidden="1" customWidth="1"/>
    <col min="15" max="15" width="10.7109375" style="35" customWidth="1"/>
    <col min="16" max="16" width="8.85546875" style="35" customWidth="1"/>
    <col min="17" max="17" width="10.42578125" style="35" hidden="1" customWidth="1"/>
    <col min="18" max="18" width="8.85546875" style="35" hidden="1" customWidth="1"/>
    <col min="19" max="19" width="10.7109375" style="35" hidden="1" customWidth="1"/>
    <col min="20" max="21" width="8.85546875" style="35" hidden="1" customWidth="1"/>
    <col min="22" max="22" width="22.85546875" style="35" customWidth="1"/>
    <col min="23" max="23" width="7.85546875" style="35" customWidth="1"/>
    <col min="24" max="24" width="8" style="35" customWidth="1"/>
    <col min="25" max="25" width="10" style="35" customWidth="1"/>
    <col min="26" max="16384" width="11.42578125" style="35"/>
  </cols>
  <sheetData>
    <row r="1" spans="2:25" x14ac:dyDescent="0.2">
      <c r="B1" s="670" t="s">
        <v>54</v>
      </c>
      <c r="C1" s="670"/>
      <c r="D1" s="670"/>
      <c r="E1" s="670"/>
      <c r="F1" s="670"/>
      <c r="G1" s="670"/>
      <c r="H1" s="670"/>
      <c r="I1" s="670"/>
      <c r="J1" s="670"/>
      <c r="K1" s="670"/>
      <c r="L1" s="670"/>
      <c r="M1" s="670"/>
      <c r="N1" s="670"/>
      <c r="O1" s="670"/>
      <c r="P1" s="670"/>
      <c r="Q1" s="670"/>
      <c r="R1" s="670"/>
      <c r="S1" s="670"/>
      <c r="T1" s="670"/>
      <c r="U1" s="670"/>
      <c r="V1" s="670"/>
      <c r="W1" s="670"/>
      <c r="X1" s="670"/>
      <c r="Y1" s="670"/>
    </row>
    <row r="2" spans="2:25" x14ac:dyDescent="0.2">
      <c r="B2" s="670" t="s">
        <v>0</v>
      </c>
      <c r="C2" s="670"/>
      <c r="D2" s="670"/>
      <c r="E2" s="670"/>
      <c r="F2" s="670"/>
      <c r="G2" s="670"/>
      <c r="H2" s="670"/>
      <c r="I2" s="670"/>
      <c r="J2" s="670"/>
      <c r="K2" s="670"/>
      <c r="L2" s="670"/>
      <c r="M2" s="670"/>
      <c r="N2" s="670"/>
      <c r="O2" s="670"/>
      <c r="P2" s="670"/>
      <c r="Q2" s="670"/>
      <c r="R2" s="670"/>
      <c r="S2" s="670"/>
      <c r="T2" s="670"/>
      <c r="U2" s="670"/>
      <c r="V2" s="670"/>
      <c r="W2" s="670"/>
      <c r="X2" s="670"/>
      <c r="Y2" s="670"/>
    </row>
    <row r="3" spans="2:25" x14ac:dyDescent="0.2">
      <c r="B3" s="670" t="s">
        <v>16</v>
      </c>
      <c r="C3" s="670"/>
      <c r="D3" s="670"/>
      <c r="E3" s="670"/>
      <c r="F3" s="670"/>
      <c r="G3" s="670"/>
      <c r="H3" s="670"/>
      <c r="I3" s="670"/>
      <c r="J3" s="670"/>
      <c r="K3" s="670"/>
      <c r="L3" s="670"/>
      <c r="M3" s="670"/>
      <c r="N3" s="670"/>
      <c r="O3" s="670"/>
      <c r="P3" s="670"/>
      <c r="Q3" s="670"/>
      <c r="R3" s="670"/>
      <c r="S3" s="670"/>
      <c r="T3" s="670"/>
      <c r="U3" s="670"/>
      <c r="V3" s="670"/>
      <c r="W3" s="670"/>
      <c r="X3" s="670"/>
      <c r="Y3" s="670"/>
    </row>
    <row r="4" spans="2:25" hidden="1" x14ac:dyDescent="0.2">
      <c r="B4" s="670" t="s">
        <v>55</v>
      </c>
      <c r="C4" s="670"/>
      <c r="D4" s="670"/>
      <c r="E4" s="670"/>
      <c r="F4" s="670"/>
      <c r="G4" s="670"/>
      <c r="H4" s="670"/>
      <c r="I4" s="670"/>
      <c r="J4" s="670"/>
      <c r="K4" s="670"/>
      <c r="L4" s="670"/>
      <c r="M4" s="670"/>
      <c r="N4" s="670"/>
      <c r="O4" s="670"/>
      <c r="P4" s="670"/>
      <c r="Q4" s="670"/>
      <c r="R4" s="670"/>
      <c r="S4" s="670"/>
      <c r="T4" s="670"/>
      <c r="U4" s="670"/>
      <c r="V4" s="670"/>
      <c r="W4" s="670"/>
      <c r="X4" s="670"/>
      <c r="Y4" s="670"/>
    </row>
    <row r="5" spans="2:25" hidden="1" x14ac:dyDescent="0.2">
      <c r="B5" s="670" t="s">
        <v>56</v>
      </c>
      <c r="C5" s="670"/>
      <c r="D5" s="670"/>
      <c r="E5" s="670"/>
      <c r="F5" s="670"/>
      <c r="G5" s="670"/>
      <c r="H5" s="670"/>
      <c r="I5" s="670"/>
      <c r="J5" s="670"/>
      <c r="K5" s="670"/>
      <c r="L5" s="670"/>
      <c r="M5" s="670"/>
      <c r="N5" s="670"/>
      <c r="O5" s="670"/>
      <c r="P5" s="670"/>
      <c r="Q5" s="670"/>
      <c r="R5" s="670"/>
      <c r="S5" s="670"/>
      <c r="T5" s="670"/>
      <c r="U5" s="670"/>
      <c r="V5" s="670"/>
      <c r="W5" s="670"/>
      <c r="X5" s="670"/>
      <c r="Y5" s="670"/>
    </row>
    <row r="6" spans="2:25" x14ac:dyDescent="0.2">
      <c r="B6" s="670" t="s">
        <v>57</v>
      </c>
      <c r="C6" s="670"/>
      <c r="D6" s="670"/>
      <c r="E6" s="670"/>
      <c r="F6" s="670"/>
      <c r="G6" s="670"/>
      <c r="H6" s="670"/>
      <c r="I6" s="670"/>
      <c r="J6" s="670"/>
      <c r="K6" s="670"/>
      <c r="L6" s="670"/>
      <c r="M6" s="670"/>
      <c r="N6" s="670"/>
      <c r="O6" s="670"/>
      <c r="P6" s="670"/>
      <c r="Q6" s="670"/>
      <c r="R6" s="670"/>
      <c r="S6" s="670"/>
      <c r="T6" s="670"/>
      <c r="U6" s="670"/>
      <c r="V6" s="670"/>
      <c r="W6" s="670"/>
      <c r="X6" s="670"/>
      <c r="Y6" s="670"/>
    </row>
    <row r="7" spans="2:25" hidden="1" x14ac:dyDescent="0.2">
      <c r="B7" s="670" t="s">
        <v>62</v>
      </c>
      <c r="C7" s="670"/>
      <c r="D7" s="670"/>
      <c r="E7" s="670"/>
      <c r="F7" s="670"/>
      <c r="G7" s="670"/>
      <c r="H7" s="670"/>
      <c r="I7" s="670"/>
      <c r="J7" s="670"/>
      <c r="K7" s="670"/>
      <c r="L7" s="670"/>
      <c r="M7" s="670"/>
      <c r="N7" s="670"/>
      <c r="O7" s="670"/>
      <c r="P7" s="670"/>
      <c r="Q7" s="670"/>
      <c r="R7" s="670"/>
      <c r="S7" s="670"/>
      <c r="T7" s="670"/>
      <c r="U7" s="670"/>
      <c r="V7" s="670"/>
      <c r="W7" s="670"/>
      <c r="X7" s="670"/>
      <c r="Y7" s="670"/>
    </row>
    <row r="8" spans="2:25" x14ac:dyDescent="0.2">
      <c r="B8" s="73"/>
      <c r="C8" s="73"/>
      <c r="D8" s="73"/>
      <c r="E8" s="73"/>
      <c r="F8" s="73"/>
      <c r="G8" s="73"/>
      <c r="H8" s="73"/>
      <c r="I8" s="73"/>
      <c r="J8" s="73"/>
      <c r="K8" s="73"/>
      <c r="L8" s="73"/>
      <c r="M8" s="73"/>
      <c r="N8" s="73"/>
      <c r="O8" s="73"/>
      <c r="P8" s="73"/>
      <c r="Q8" s="73"/>
      <c r="R8" s="73"/>
      <c r="S8" s="73"/>
      <c r="T8" s="73"/>
      <c r="U8" s="73"/>
      <c r="V8" s="73"/>
      <c r="W8" s="73"/>
      <c r="X8" s="73"/>
      <c r="Y8" s="73"/>
    </row>
    <row r="9" spans="2:25" x14ac:dyDescent="0.2">
      <c r="B9" s="37" t="s">
        <v>37</v>
      </c>
      <c r="C9" s="38"/>
      <c r="D9" s="37" t="s">
        <v>63</v>
      </c>
      <c r="E9" s="38"/>
      <c r="F9" s="38"/>
      <c r="G9" s="38"/>
      <c r="H9" s="38"/>
      <c r="I9" s="38"/>
      <c r="J9" s="38"/>
      <c r="K9" s="38"/>
      <c r="L9" s="38"/>
      <c r="M9" s="38"/>
      <c r="N9" s="38"/>
      <c r="O9" s="38"/>
      <c r="P9" s="38"/>
      <c r="R9" s="38"/>
    </row>
    <row r="10" spans="2:25" x14ac:dyDescent="0.2">
      <c r="B10" s="74" t="s">
        <v>1</v>
      </c>
      <c r="C10" s="39"/>
      <c r="D10" s="74" t="s">
        <v>80</v>
      </c>
      <c r="E10" s="40"/>
      <c r="F10" s="40"/>
      <c r="G10" s="40"/>
      <c r="H10" s="40"/>
      <c r="I10" s="40"/>
      <c r="J10" s="40"/>
      <c r="K10" s="40"/>
      <c r="L10" s="40"/>
      <c r="M10" s="38"/>
      <c r="N10" s="38"/>
      <c r="O10" s="38"/>
      <c r="P10" s="38"/>
      <c r="Q10" s="38"/>
      <c r="R10" s="38"/>
    </row>
    <row r="11" spans="2:25" x14ac:dyDescent="0.2">
      <c r="B11" s="74" t="s">
        <v>65</v>
      </c>
      <c r="C11" s="41"/>
      <c r="D11" s="74" t="s">
        <v>108</v>
      </c>
      <c r="E11" s="40"/>
      <c r="F11" s="40"/>
      <c r="G11" s="40"/>
      <c r="H11" s="40"/>
      <c r="I11" s="40"/>
      <c r="J11" s="40"/>
      <c r="K11" s="40"/>
      <c r="L11" s="40"/>
      <c r="M11" s="38"/>
      <c r="N11" s="38"/>
      <c r="O11" s="38"/>
      <c r="P11" s="38"/>
      <c r="Q11" s="38"/>
      <c r="R11" s="38"/>
    </row>
    <row r="12" spans="2:25" x14ac:dyDescent="0.2">
      <c r="B12" s="74" t="s">
        <v>7</v>
      </c>
      <c r="C12" s="41"/>
      <c r="D12" s="74" t="s">
        <v>109</v>
      </c>
      <c r="E12" s="40"/>
      <c r="F12" s="40"/>
      <c r="G12" s="40"/>
      <c r="H12" s="40"/>
      <c r="I12" s="40"/>
      <c r="J12" s="40"/>
      <c r="K12" s="40"/>
      <c r="L12" s="40"/>
      <c r="M12" s="38"/>
      <c r="N12" s="38"/>
      <c r="O12" s="38"/>
      <c r="P12" s="38"/>
      <c r="Q12" s="38"/>
      <c r="R12" s="38"/>
    </row>
    <row r="13" spans="2:25" x14ac:dyDescent="0.2">
      <c r="B13" s="74" t="s">
        <v>39</v>
      </c>
      <c r="C13" s="41"/>
      <c r="D13" s="74" t="s">
        <v>110</v>
      </c>
      <c r="E13" s="40"/>
      <c r="F13" s="40"/>
      <c r="G13" s="40"/>
      <c r="H13" s="40"/>
      <c r="I13" s="40"/>
      <c r="J13" s="40"/>
      <c r="K13" s="40"/>
      <c r="L13" s="40" t="s">
        <v>111</v>
      </c>
      <c r="M13" s="38"/>
      <c r="N13" s="38"/>
      <c r="O13" s="38"/>
      <c r="P13" s="38"/>
      <c r="Q13" s="38"/>
      <c r="R13" s="38"/>
    </row>
    <row r="14" spans="2:25" x14ac:dyDescent="0.2">
      <c r="B14" s="40"/>
      <c r="C14" s="40"/>
      <c r="D14" s="40"/>
      <c r="E14" s="40"/>
      <c r="F14" s="40"/>
      <c r="G14" s="40"/>
      <c r="H14" s="40"/>
      <c r="I14" s="40"/>
      <c r="J14" s="40"/>
      <c r="K14" s="40"/>
      <c r="L14" s="40"/>
      <c r="M14" s="38"/>
      <c r="N14" s="38"/>
      <c r="O14" s="38"/>
      <c r="P14" s="38"/>
      <c r="Q14" s="38"/>
      <c r="R14" s="38" t="s">
        <v>40</v>
      </c>
      <c r="V14" s="42"/>
    </row>
    <row r="15" spans="2:25" x14ac:dyDescent="0.2">
      <c r="B15" s="670" t="s">
        <v>4</v>
      </c>
      <c r="C15" s="670"/>
      <c r="D15" s="670"/>
      <c r="E15" s="670"/>
      <c r="F15" s="670"/>
      <c r="G15" s="670"/>
      <c r="H15" s="670"/>
      <c r="I15" s="670"/>
      <c r="J15" s="670"/>
      <c r="K15" s="670"/>
      <c r="L15" s="670"/>
      <c r="M15" s="670"/>
      <c r="N15" s="670"/>
      <c r="O15" s="670"/>
      <c r="P15" s="670"/>
      <c r="Q15" s="670"/>
      <c r="R15" s="670"/>
      <c r="S15" s="670"/>
      <c r="T15" s="670"/>
      <c r="U15" s="670"/>
      <c r="V15" s="670"/>
      <c r="W15" s="670"/>
      <c r="X15" s="670"/>
      <c r="Y15" s="670"/>
    </row>
    <row r="16" spans="2:25" ht="31.5" customHeight="1" x14ac:dyDescent="0.2">
      <c r="B16" s="685" t="s">
        <v>112</v>
      </c>
      <c r="C16" s="685"/>
      <c r="D16" s="685"/>
      <c r="E16" s="685"/>
      <c r="F16" s="685"/>
      <c r="G16" s="685"/>
      <c r="H16" s="685"/>
      <c r="I16" s="685"/>
      <c r="J16" s="685"/>
      <c r="K16" s="685"/>
      <c r="L16" s="685"/>
      <c r="M16" s="685"/>
      <c r="N16" s="685"/>
      <c r="O16" s="685"/>
      <c r="P16" s="685"/>
      <c r="Q16" s="685"/>
      <c r="R16" s="685"/>
      <c r="S16" s="685"/>
      <c r="T16" s="685"/>
      <c r="U16" s="685"/>
      <c r="V16" s="685"/>
      <c r="W16" s="685"/>
      <c r="X16" s="685"/>
      <c r="Y16" s="685"/>
    </row>
    <row r="17" spans="2:25" ht="12.75" customHeight="1" x14ac:dyDescent="0.2">
      <c r="B17" s="661" t="s">
        <v>5</v>
      </c>
      <c r="C17" s="662"/>
      <c r="D17" s="663"/>
      <c r="E17" s="686" t="s">
        <v>8</v>
      </c>
      <c r="F17" s="686" t="s">
        <v>18</v>
      </c>
      <c r="G17" s="688" t="s">
        <v>19</v>
      </c>
      <c r="H17" s="689"/>
      <c r="I17" s="688" t="s">
        <v>20</v>
      </c>
      <c r="J17" s="689"/>
      <c r="K17" s="690" t="s">
        <v>14</v>
      </c>
      <c r="L17" s="691"/>
      <c r="M17" s="690" t="s">
        <v>10</v>
      </c>
      <c r="N17" s="691"/>
      <c r="O17" s="690" t="s">
        <v>13</v>
      </c>
      <c r="P17" s="691"/>
      <c r="Q17" s="690" t="s">
        <v>15</v>
      </c>
      <c r="R17" s="691"/>
      <c r="S17" s="658" t="s">
        <v>28</v>
      </c>
      <c r="T17" s="658"/>
      <c r="U17" s="658"/>
      <c r="V17" s="668" t="s">
        <v>29</v>
      </c>
      <c r="W17" s="688" t="s">
        <v>31</v>
      </c>
      <c r="X17" s="692"/>
      <c r="Y17" s="689"/>
    </row>
    <row r="18" spans="2:25" ht="22.5" customHeight="1" x14ac:dyDescent="0.2">
      <c r="B18" s="43" t="s">
        <v>17</v>
      </c>
      <c r="C18" s="658" t="s">
        <v>6</v>
      </c>
      <c r="D18" s="658"/>
      <c r="E18" s="687"/>
      <c r="F18" s="687"/>
      <c r="G18" s="75" t="s">
        <v>21</v>
      </c>
      <c r="H18" s="75" t="s">
        <v>22</v>
      </c>
      <c r="I18" s="75" t="s">
        <v>23</v>
      </c>
      <c r="J18" s="75" t="s">
        <v>24</v>
      </c>
      <c r="K18" s="45" t="s">
        <v>11</v>
      </c>
      <c r="L18" s="45" t="s">
        <v>12</v>
      </c>
      <c r="M18" s="45" t="s">
        <v>11</v>
      </c>
      <c r="N18" s="45" t="s">
        <v>12</v>
      </c>
      <c r="O18" s="45" t="s">
        <v>11</v>
      </c>
      <c r="P18" s="45" t="s">
        <v>12</v>
      </c>
      <c r="Q18" s="45" t="s">
        <v>11</v>
      </c>
      <c r="R18" s="45" t="s">
        <v>12</v>
      </c>
      <c r="S18" s="45" t="s">
        <v>11</v>
      </c>
      <c r="T18" s="45" t="s">
        <v>12</v>
      </c>
      <c r="U18" s="45" t="s">
        <v>30</v>
      </c>
      <c r="V18" s="668"/>
      <c r="W18" s="75" t="s">
        <v>32</v>
      </c>
      <c r="X18" s="75" t="s">
        <v>33</v>
      </c>
      <c r="Y18" s="75" t="s">
        <v>34</v>
      </c>
    </row>
    <row r="19" spans="2:25" ht="45" customHeight="1" x14ac:dyDescent="0.2">
      <c r="B19" s="46">
        <v>1</v>
      </c>
      <c r="C19" s="656" t="s">
        <v>113</v>
      </c>
      <c r="D19" s="657"/>
      <c r="E19" s="47" t="s">
        <v>114</v>
      </c>
      <c r="F19" s="57">
        <v>0.4</v>
      </c>
      <c r="G19" s="28">
        <f>$G$23*F19</f>
        <v>626166.4</v>
      </c>
      <c r="H19" s="28">
        <f>$H$23*F19</f>
        <v>406304.80000000005</v>
      </c>
      <c r="I19" s="76">
        <f t="shared" ref="I19:J22" si="0">K19+M19+O19+Q19</f>
        <v>15</v>
      </c>
      <c r="J19" s="76">
        <f t="shared" si="0"/>
        <v>29</v>
      </c>
      <c r="K19" s="47">
        <v>5</v>
      </c>
      <c r="L19" s="52">
        <v>3</v>
      </c>
      <c r="M19" s="47">
        <v>5</v>
      </c>
      <c r="N19" s="58">
        <v>9</v>
      </c>
      <c r="O19" s="47">
        <v>5</v>
      </c>
      <c r="P19" s="52">
        <v>17</v>
      </c>
      <c r="Q19" s="47"/>
      <c r="R19" s="52"/>
      <c r="S19" s="53">
        <f t="shared" ref="S19:T23" si="1">K19+M19+O19+Q19</f>
        <v>15</v>
      </c>
      <c r="T19" s="53">
        <f t="shared" si="1"/>
        <v>29</v>
      </c>
      <c r="U19" s="53">
        <f>T19-S19</f>
        <v>14</v>
      </c>
      <c r="V19" s="77"/>
      <c r="W19" s="52">
        <f>P19/O19*100</f>
        <v>340</v>
      </c>
      <c r="X19" s="52">
        <f>H19/G19*100</f>
        <v>64.887672030948963</v>
      </c>
      <c r="Y19" s="52">
        <f>X19/W19*100</f>
        <v>19.084609420867345</v>
      </c>
    </row>
    <row r="20" spans="2:25" ht="45" customHeight="1" x14ac:dyDescent="0.2">
      <c r="B20" s="46">
        <v>2</v>
      </c>
      <c r="C20" s="683" t="s">
        <v>115</v>
      </c>
      <c r="D20" s="684"/>
      <c r="E20" s="47" t="s">
        <v>114</v>
      </c>
      <c r="F20" s="57">
        <v>0.2</v>
      </c>
      <c r="G20" s="28">
        <f>$G$23*F20</f>
        <v>313083.2</v>
      </c>
      <c r="H20" s="28">
        <f>$H$23*F20</f>
        <v>203152.40000000002</v>
      </c>
      <c r="I20" s="76">
        <f t="shared" si="0"/>
        <v>30</v>
      </c>
      <c r="J20" s="76">
        <f t="shared" si="0"/>
        <v>252</v>
      </c>
      <c r="K20" s="47">
        <v>10</v>
      </c>
      <c r="L20" s="52">
        <v>149</v>
      </c>
      <c r="M20" s="47">
        <v>10</v>
      </c>
      <c r="N20" s="58">
        <v>64</v>
      </c>
      <c r="O20" s="47">
        <v>10</v>
      </c>
      <c r="P20" s="52">
        <v>39</v>
      </c>
      <c r="Q20" s="47"/>
      <c r="R20" s="52"/>
      <c r="S20" s="53"/>
      <c r="T20" s="53"/>
      <c r="U20" s="53"/>
      <c r="V20" s="77"/>
      <c r="W20" s="52">
        <f t="shared" ref="W20:W23" si="2">P20/O20*100</f>
        <v>390</v>
      </c>
      <c r="X20" s="52">
        <f>H20/G20*100</f>
        <v>64.887672030948963</v>
      </c>
      <c r="Y20" s="52">
        <f>X20/W20*100</f>
        <v>16.637864623320247</v>
      </c>
    </row>
    <row r="21" spans="2:25" ht="45" customHeight="1" x14ac:dyDescent="0.2">
      <c r="B21" s="46">
        <v>3</v>
      </c>
      <c r="C21" s="656" t="s">
        <v>116</v>
      </c>
      <c r="D21" s="657"/>
      <c r="E21" s="47" t="s">
        <v>117</v>
      </c>
      <c r="F21" s="57">
        <v>0.2</v>
      </c>
      <c r="G21" s="28">
        <f>$G$23*F21</f>
        <v>313083.2</v>
      </c>
      <c r="H21" s="28">
        <f>$H$23*F21</f>
        <v>203152.40000000002</v>
      </c>
      <c r="I21" s="76">
        <f t="shared" si="0"/>
        <v>800</v>
      </c>
      <c r="J21" s="76">
        <f t="shared" si="0"/>
        <v>708</v>
      </c>
      <c r="K21" s="47">
        <v>300</v>
      </c>
      <c r="L21" s="52">
        <v>211</v>
      </c>
      <c r="M21" s="47">
        <v>200</v>
      </c>
      <c r="N21" s="58">
        <v>311</v>
      </c>
      <c r="O21" s="47">
        <v>300</v>
      </c>
      <c r="P21" s="52">
        <v>186</v>
      </c>
      <c r="Q21" s="47"/>
      <c r="R21" s="52"/>
      <c r="S21" s="53">
        <f t="shared" si="1"/>
        <v>800</v>
      </c>
      <c r="T21" s="53">
        <f t="shared" si="1"/>
        <v>708</v>
      </c>
      <c r="U21" s="53">
        <f>T21-S21</f>
        <v>-92</v>
      </c>
      <c r="V21" s="77"/>
      <c r="W21" s="52">
        <f t="shared" si="2"/>
        <v>62</v>
      </c>
      <c r="X21" s="52">
        <f>H21/G21*100</f>
        <v>64.887672030948963</v>
      </c>
      <c r="Y21" s="52">
        <f>X21/W21*100</f>
        <v>104.65753553378865</v>
      </c>
    </row>
    <row r="22" spans="2:25" ht="45" customHeight="1" x14ac:dyDescent="0.2">
      <c r="B22" s="46">
        <v>4</v>
      </c>
      <c r="C22" s="656" t="s">
        <v>118</v>
      </c>
      <c r="D22" s="657"/>
      <c r="E22" s="47" t="s">
        <v>117</v>
      </c>
      <c r="F22" s="57">
        <v>0.2</v>
      </c>
      <c r="G22" s="28">
        <f>$G$23*F22</f>
        <v>313083.2</v>
      </c>
      <c r="H22" s="28">
        <f>$H$23*F22</f>
        <v>203152.40000000002</v>
      </c>
      <c r="I22" s="76">
        <f t="shared" si="0"/>
        <v>90</v>
      </c>
      <c r="J22" s="76">
        <f t="shared" si="0"/>
        <v>3166</v>
      </c>
      <c r="K22" s="47">
        <v>30</v>
      </c>
      <c r="L22" s="52">
        <v>75</v>
      </c>
      <c r="M22" s="47">
        <v>30</v>
      </c>
      <c r="N22" s="58">
        <v>3022</v>
      </c>
      <c r="O22" s="47">
        <v>30</v>
      </c>
      <c r="P22" s="52">
        <v>69</v>
      </c>
      <c r="Q22" s="47"/>
      <c r="R22" s="52"/>
      <c r="S22" s="53">
        <f t="shared" si="1"/>
        <v>90</v>
      </c>
      <c r="T22" s="53">
        <f t="shared" si="1"/>
        <v>3166</v>
      </c>
      <c r="U22" s="53">
        <f>T22-S22</f>
        <v>3076</v>
      </c>
      <c r="V22" s="77"/>
      <c r="W22" s="52">
        <f t="shared" si="2"/>
        <v>229.99999999999997</v>
      </c>
      <c r="X22" s="52">
        <f>H22/G22*100</f>
        <v>64.887672030948963</v>
      </c>
      <c r="Y22" s="52">
        <f>X22/W22*100</f>
        <v>28.212031317803898</v>
      </c>
    </row>
    <row r="23" spans="2:25" s="1" customFormat="1" ht="36.75" customHeight="1" x14ac:dyDescent="0.2">
      <c r="B23" s="671" t="s">
        <v>25</v>
      </c>
      <c r="C23" s="672"/>
      <c r="D23" s="673"/>
      <c r="E23" s="47"/>
      <c r="F23" s="48">
        <f>SUM(F19:F22)</f>
        <v>1</v>
      </c>
      <c r="G23" s="60">
        <v>1565416</v>
      </c>
      <c r="H23" s="61">
        <v>1015762</v>
      </c>
      <c r="I23" s="47">
        <f t="shared" ref="I23:R23" si="3">SUM(I19:I22)</f>
        <v>935</v>
      </c>
      <c r="J23" s="47">
        <f t="shared" si="3"/>
        <v>4155</v>
      </c>
      <c r="K23" s="47">
        <f t="shared" si="3"/>
        <v>345</v>
      </c>
      <c r="L23" s="46">
        <f>SUM(L19:L22)</f>
        <v>438</v>
      </c>
      <c r="M23" s="47">
        <f t="shared" si="3"/>
        <v>245</v>
      </c>
      <c r="N23" s="47">
        <f t="shared" si="3"/>
        <v>3406</v>
      </c>
      <c r="O23" s="47">
        <f t="shared" si="3"/>
        <v>345</v>
      </c>
      <c r="P23" s="47">
        <f t="shared" si="3"/>
        <v>311</v>
      </c>
      <c r="Q23" s="47">
        <f t="shared" si="3"/>
        <v>0</v>
      </c>
      <c r="R23" s="47">
        <f t="shared" si="3"/>
        <v>0</v>
      </c>
      <c r="S23" s="49">
        <f t="shared" si="1"/>
        <v>935</v>
      </c>
      <c r="T23" s="49">
        <f t="shared" si="1"/>
        <v>4155</v>
      </c>
      <c r="U23" s="49">
        <f>T23-S23</f>
        <v>3220</v>
      </c>
      <c r="V23" s="49"/>
      <c r="W23" s="52">
        <f t="shared" si="2"/>
        <v>90.14492753623189</v>
      </c>
      <c r="X23" s="52">
        <f>H23/G23*100</f>
        <v>64.887672030948963</v>
      </c>
      <c r="Y23" s="52">
        <f>X23/W23*100</f>
        <v>71.981501127580032</v>
      </c>
    </row>
    <row r="24" spans="2:25" s="4" customFormat="1" ht="14.25" customHeight="1" x14ac:dyDescent="0.2">
      <c r="B24" s="38"/>
      <c r="C24" s="38"/>
      <c r="D24" s="38"/>
      <c r="E24" s="38"/>
      <c r="F24" s="38"/>
      <c r="G24" s="62"/>
      <c r="H24" s="38"/>
      <c r="I24" s="38"/>
      <c r="J24" s="38"/>
      <c r="K24" s="38"/>
      <c r="L24" s="38"/>
      <c r="M24" s="38"/>
      <c r="N24" s="38"/>
      <c r="O24" s="38"/>
      <c r="P24" s="38"/>
      <c r="Q24" s="38"/>
      <c r="R24" s="38"/>
      <c r="S24" s="38"/>
      <c r="T24" s="38"/>
      <c r="U24" s="38"/>
      <c r="V24" s="38"/>
      <c r="W24" s="38"/>
      <c r="X24" s="38"/>
      <c r="Y24" s="38"/>
    </row>
    <row r="25" spans="2:25" s="4" customFormat="1" ht="14.25" customHeight="1" x14ac:dyDescent="0.2">
      <c r="B25" s="38"/>
      <c r="C25" s="37" t="s">
        <v>26</v>
      </c>
      <c r="D25" s="38"/>
      <c r="E25" s="38"/>
      <c r="F25" s="38"/>
      <c r="G25" s="62"/>
      <c r="H25" s="38"/>
      <c r="I25" s="38" t="s">
        <v>27</v>
      </c>
      <c r="J25" s="38"/>
      <c r="K25" s="38"/>
      <c r="L25" s="38"/>
      <c r="M25" s="38"/>
      <c r="N25" s="38"/>
      <c r="O25" s="38"/>
      <c r="P25" s="38"/>
      <c r="Q25" s="38"/>
      <c r="R25" s="38"/>
      <c r="S25" s="38"/>
      <c r="T25" s="38"/>
      <c r="U25" s="38"/>
      <c r="V25" s="38"/>
      <c r="W25" s="38"/>
      <c r="X25" s="38"/>
      <c r="Y25" s="38"/>
    </row>
    <row r="35" spans="18:18" x14ac:dyDescent="0.2">
      <c r="R35" s="78"/>
    </row>
  </sheetData>
  <mergeCells count="27">
    <mergeCell ref="B6:Y6"/>
    <mergeCell ref="B1:Y1"/>
    <mergeCell ref="B2:Y2"/>
    <mergeCell ref="B3:Y3"/>
    <mergeCell ref="B4:Y4"/>
    <mergeCell ref="B5:Y5"/>
    <mergeCell ref="C18:D18"/>
    <mergeCell ref="B7:Y7"/>
    <mergeCell ref="B15:Y15"/>
    <mergeCell ref="B16:Y16"/>
    <mergeCell ref="B17:D17"/>
    <mergeCell ref="E17:E18"/>
    <mergeCell ref="F17:F18"/>
    <mergeCell ref="G17:H17"/>
    <mergeCell ref="I17:J17"/>
    <mergeCell ref="K17:L17"/>
    <mergeCell ref="M17:N17"/>
    <mergeCell ref="O17:P17"/>
    <mergeCell ref="Q17:R17"/>
    <mergeCell ref="S17:U17"/>
    <mergeCell ref="V17:V18"/>
    <mergeCell ref="W17:Y17"/>
    <mergeCell ref="C19:D19"/>
    <mergeCell ref="C20:D20"/>
    <mergeCell ref="C21:D21"/>
    <mergeCell ref="C22:D22"/>
    <mergeCell ref="B23:D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topLeftCell="A16" workbookViewId="0">
      <selection activeCell="G24" sqref="G24"/>
    </sheetView>
  </sheetViews>
  <sheetFormatPr baseColWidth="10" defaultRowHeight="12.75" x14ac:dyDescent="0.2"/>
  <cols>
    <col min="1" max="1" width="5.42578125" style="35" customWidth="1"/>
    <col min="2" max="2" width="12" style="35" customWidth="1"/>
    <col min="3" max="3" width="26" style="35" customWidth="1"/>
    <col min="4" max="5" width="11.42578125" style="35"/>
    <col min="6" max="6" width="13.7109375" style="35" customWidth="1"/>
    <col min="7" max="7" width="12.7109375" style="35" customWidth="1"/>
    <col min="8" max="8" width="13.140625" style="35" hidden="1" customWidth="1"/>
    <col min="9" max="9" width="9.28515625" style="35" hidden="1" customWidth="1"/>
    <col min="10" max="10" width="10.5703125" style="35" hidden="1" customWidth="1"/>
    <col min="11" max="11" width="9.7109375" style="35" hidden="1" customWidth="1"/>
    <col min="12" max="12" width="11.7109375" style="35" hidden="1" customWidth="1"/>
    <col min="13" max="13" width="9.7109375" style="35" hidden="1" customWidth="1"/>
    <col min="14" max="14" width="10.5703125" style="35" customWidth="1"/>
    <col min="15" max="15" width="9.7109375" style="35" customWidth="1"/>
    <col min="16" max="16" width="11.5703125" style="35" hidden="1" customWidth="1"/>
    <col min="17" max="20" width="9.7109375" style="35" hidden="1" customWidth="1"/>
    <col min="21" max="21" width="23.85546875" style="35" customWidth="1"/>
    <col min="22" max="24" width="8.85546875" style="35" customWidth="1"/>
    <col min="25" max="16384" width="11.42578125" style="35"/>
  </cols>
  <sheetData>
    <row r="1" spans="1:24" x14ac:dyDescent="0.2">
      <c r="A1" s="700" t="s">
        <v>54</v>
      </c>
      <c r="B1" s="700"/>
      <c r="C1" s="700"/>
      <c r="D1" s="700"/>
      <c r="E1" s="700"/>
      <c r="F1" s="700"/>
      <c r="G1" s="700"/>
      <c r="H1" s="700"/>
      <c r="I1" s="700"/>
      <c r="J1" s="700"/>
      <c r="K1" s="700"/>
      <c r="L1" s="700"/>
      <c r="M1" s="700"/>
      <c r="N1" s="700"/>
      <c r="O1" s="700"/>
      <c r="P1" s="700"/>
      <c r="Q1" s="700"/>
      <c r="R1" s="700"/>
      <c r="S1" s="700"/>
      <c r="T1" s="700"/>
      <c r="U1" s="700"/>
      <c r="V1" s="700"/>
      <c r="W1" s="700"/>
      <c r="X1" s="700"/>
    </row>
    <row r="2" spans="1:24" x14ac:dyDescent="0.2">
      <c r="A2" s="700" t="s">
        <v>0</v>
      </c>
      <c r="B2" s="700"/>
      <c r="C2" s="700"/>
      <c r="D2" s="700"/>
      <c r="E2" s="700"/>
      <c r="F2" s="700"/>
      <c r="G2" s="700"/>
      <c r="H2" s="700"/>
      <c r="I2" s="700"/>
      <c r="J2" s="700"/>
      <c r="K2" s="700"/>
      <c r="L2" s="700"/>
      <c r="M2" s="700"/>
      <c r="N2" s="700"/>
      <c r="O2" s="700"/>
      <c r="P2" s="700"/>
      <c r="Q2" s="700"/>
      <c r="R2" s="700"/>
      <c r="S2" s="700"/>
      <c r="T2" s="700"/>
      <c r="U2" s="700"/>
      <c r="V2" s="700"/>
      <c r="W2" s="700"/>
      <c r="X2" s="700"/>
    </row>
    <row r="3" spans="1:24" x14ac:dyDescent="0.2">
      <c r="A3" s="700" t="s">
        <v>16</v>
      </c>
      <c r="B3" s="700"/>
      <c r="C3" s="700"/>
      <c r="D3" s="700"/>
      <c r="E3" s="700"/>
      <c r="F3" s="700"/>
      <c r="G3" s="700"/>
      <c r="H3" s="700"/>
      <c r="I3" s="700"/>
      <c r="J3" s="700"/>
      <c r="K3" s="700"/>
      <c r="L3" s="700"/>
      <c r="M3" s="700"/>
      <c r="N3" s="700"/>
      <c r="O3" s="700"/>
      <c r="P3" s="700"/>
      <c r="Q3" s="700"/>
      <c r="R3" s="700"/>
      <c r="S3" s="700"/>
      <c r="T3" s="700"/>
      <c r="U3" s="700"/>
      <c r="V3" s="700"/>
      <c r="W3" s="700"/>
      <c r="X3" s="700"/>
    </row>
    <row r="4" spans="1:24" ht="12.75" hidden="1" customHeight="1" x14ac:dyDescent="0.2">
      <c r="A4" s="700" t="s">
        <v>55</v>
      </c>
      <c r="B4" s="700"/>
      <c r="C4" s="700"/>
      <c r="D4" s="700"/>
      <c r="E4" s="700"/>
      <c r="F4" s="700"/>
      <c r="G4" s="700"/>
      <c r="H4" s="700"/>
      <c r="I4" s="700"/>
      <c r="J4" s="700"/>
      <c r="K4" s="700"/>
      <c r="L4" s="700"/>
      <c r="M4" s="700"/>
      <c r="N4" s="700"/>
      <c r="O4" s="700"/>
      <c r="P4" s="700"/>
      <c r="Q4" s="700"/>
      <c r="R4" s="700"/>
      <c r="S4" s="700"/>
      <c r="T4" s="700"/>
      <c r="U4" s="700"/>
      <c r="V4" s="700"/>
      <c r="W4" s="700"/>
      <c r="X4" s="700"/>
    </row>
    <row r="5" spans="1:24" ht="12.75" hidden="1" customHeight="1" x14ac:dyDescent="0.2">
      <c r="A5" s="700" t="s">
        <v>56</v>
      </c>
      <c r="B5" s="700"/>
      <c r="C5" s="700"/>
      <c r="D5" s="700"/>
      <c r="E5" s="700"/>
      <c r="F5" s="700"/>
      <c r="G5" s="700"/>
      <c r="H5" s="700"/>
      <c r="I5" s="700"/>
      <c r="J5" s="700"/>
      <c r="K5" s="700"/>
      <c r="L5" s="700"/>
      <c r="M5" s="700"/>
      <c r="N5" s="700"/>
      <c r="O5" s="700"/>
      <c r="P5" s="700"/>
      <c r="Q5" s="700"/>
      <c r="R5" s="700"/>
      <c r="S5" s="700"/>
      <c r="T5" s="700"/>
      <c r="U5" s="700"/>
      <c r="V5" s="700"/>
      <c r="W5" s="700"/>
      <c r="X5" s="700"/>
    </row>
    <row r="6" spans="1:24" ht="12.75" customHeight="1" x14ac:dyDescent="0.2">
      <c r="A6" s="700" t="s">
        <v>57</v>
      </c>
      <c r="B6" s="700"/>
      <c r="C6" s="700"/>
      <c r="D6" s="700"/>
      <c r="E6" s="700"/>
      <c r="F6" s="700"/>
      <c r="G6" s="700"/>
      <c r="H6" s="700"/>
      <c r="I6" s="700"/>
      <c r="J6" s="700"/>
      <c r="K6" s="700"/>
      <c r="L6" s="700"/>
      <c r="M6" s="700"/>
      <c r="N6" s="700"/>
      <c r="O6" s="700"/>
      <c r="P6" s="700"/>
      <c r="Q6" s="700"/>
      <c r="R6" s="700"/>
      <c r="S6" s="700"/>
      <c r="T6" s="700"/>
      <c r="U6" s="700"/>
      <c r="V6" s="700"/>
      <c r="W6" s="700"/>
      <c r="X6" s="700"/>
    </row>
    <row r="7" spans="1:24" hidden="1" x14ac:dyDescent="0.2">
      <c r="A7" s="700" t="s">
        <v>62</v>
      </c>
      <c r="B7" s="700"/>
      <c r="C7" s="700"/>
      <c r="D7" s="700"/>
      <c r="E7" s="700"/>
      <c r="F7" s="700"/>
      <c r="G7" s="700"/>
      <c r="H7" s="700"/>
      <c r="I7" s="700"/>
      <c r="J7" s="700"/>
      <c r="K7" s="700"/>
      <c r="L7" s="700"/>
      <c r="M7" s="700"/>
      <c r="N7" s="700"/>
      <c r="O7" s="700"/>
      <c r="P7" s="700"/>
      <c r="Q7" s="700"/>
      <c r="R7" s="700"/>
      <c r="S7" s="700"/>
      <c r="T7" s="700"/>
      <c r="U7" s="700"/>
      <c r="V7" s="700"/>
      <c r="W7" s="700"/>
      <c r="X7" s="700"/>
    </row>
    <row r="8" spans="1:24" x14ac:dyDescent="0.2">
      <c r="A8" s="79"/>
      <c r="B8" s="79"/>
      <c r="C8" s="79"/>
      <c r="D8" s="79"/>
      <c r="E8" s="79"/>
      <c r="F8" s="79"/>
      <c r="G8" s="79"/>
      <c r="H8" s="79"/>
      <c r="I8" s="79"/>
      <c r="J8" s="79"/>
      <c r="K8" s="79"/>
      <c r="L8" s="79"/>
      <c r="M8" s="79"/>
      <c r="N8" s="79"/>
      <c r="O8" s="79"/>
      <c r="P8" s="79"/>
      <c r="Q8" s="79"/>
      <c r="R8" s="80"/>
      <c r="S8" s="80"/>
      <c r="T8" s="80"/>
      <c r="U8" s="80"/>
      <c r="V8" s="80"/>
      <c r="W8" s="80"/>
      <c r="X8" s="80"/>
    </row>
    <row r="9" spans="1:24" x14ac:dyDescent="0.2">
      <c r="A9" s="81" t="s">
        <v>37</v>
      </c>
      <c r="B9" s="82"/>
      <c r="C9" s="81" t="s">
        <v>63</v>
      </c>
      <c r="D9" s="79"/>
      <c r="E9" s="79"/>
      <c r="F9" s="79"/>
      <c r="G9" s="79"/>
      <c r="H9" s="79"/>
      <c r="I9" s="79"/>
      <c r="J9" s="79"/>
      <c r="K9" s="79"/>
      <c r="L9" s="79"/>
      <c r="M9" s="79"/>
      <c r="N9" s="79"/>
      <c r="O9" s="79"/>
      <c r="P9" s="79"/>
      <c r="Q9" s="79"/>
      <c r="R9" s="80"/>
      <c r="S9" s="80"/>
      <c r="T9" s="80"/>
      <c r="U9" s="80"/>
      <c r="V9" s="80"/>
      <c r="W9" s="80"/>
      <c r="X9" s="80"/>
    </row>
    <row r="10" spans="1:24" x14ac:dyDescent="0.2">
      <c r="A10" s="83" t="s">
        <v>1</v>
      </c>
      <c r="B10" s="84"/>
      <c r="C10" s="83" t="s">
        <v>80</v>
      </c>
      <c r="D10" s="79"/>
      <c r="E10" s="79"/>
      <c r="F10" s="79"/>
      <c r="G10" s="79"/>
      <c r="H10" s="79"/>
      <c r="I10" s="79"/>
      <c r="J10" s="79"/>
      <c r="K10" s="79"/>
      <c r="L10" s="82"/>
      <c r="M10" s="82"/>
      <c r="N10" s="82"/>
      <c r="O10" s="82"/>
      <c r="P10" s="82"/>
      <c r="Q10" s="82"/>
      <c r="R10" s="80"/>
      <c r="S10" s="80"/>
      <c r="T10" s="80"/>
      <c r="U10" s="80"/>
      <c r="V10" s="80"/>
      <c r="W10" s="80"/>
      <c r="X10" s="80"/>
    </row>
    <row r="11" spans="1:24" x14ac:dyDescent="0.2">
      <c r="A11" s="83" t="s">
        <v>65</v>
      </c>
      <c r="B11" s="85"/>
      <c r="C11" s="83" t="s">
        <v>108</v>
      </c>
      <c r="D11" s="79"/>
      <c r="E11" s="79"/>
      <c r="F11" s="79"/>
      <c r="G11" s="79"/>
      <c r="H11" s="79"/>
      <c r="I11" s="79"/>
      <c r="J11" s="79"/>
      <c r="K11" s="79"/>
      <c r="L11" s="82"/>
      <c r="M11" s="82"/>
      <c r="N11" s="82"/>
      <c r="O11" s="82"/>
      <c r="P11" s="82"/>
      <c r="Q11" s="82"/>
      <c r="R11" s="80"/>
      <c r="S11" s="80"/>
      <c r="T11" s="80"/>
      <c r="U11" s="80"/>
      <c r="V11" s="80"/>
      <c r="W11" s="80"/>
      <c r="X11" s="80"/>
    </row>
    <row r="12" spans="1:24" x14ac:dyDescent="0.2">
      <c r="A12" s="83" t="s">
        <v>7</v>
      </c>
      <c r="B12" s="85"/>
      <c r="C12" s="83" t="s">
        <v>119</v>
      </c>
      <c r="D12" s="79"/>
      <c r="E12" s="79"/>
      <c r="F12" s="79"/>
      <c r="G12" s="79"/>
      <c r="H12" s="79"/>
      <c r="I12" s="79"/>
      <c r="J12" s="79"/>
      <c r="K12" s="79"/>
      <c r="L12" s="82"/>
      <c r="M12" s="82"/>
      <c r="N12" s="82"/>
      <c r="O12" s="82"/>
      <c r="P12" s="82"/>
      <c r="Q12" s="82"/>
      <c r="R12" s="80"/>
      <c r="S12" s="80"/>
      <c r="T12" s="80"/>
      <c r="U12" s="80"/>
      <c r="V12" s="80"/>
      <c r="W12" s="80"/>
      <c r="X12" s="80"/>
    </row>
    <row r="13" spans="1:24" x14ac:dyDescent="0.2">
      <c r="A13" s="83" t="s">
        <v>39</v>
      </c>
      <c r="B13" s="85"/>
      <c r="C13" s="83" t="s">
        <v>120</v>
      </c>
      <c r="D13" s="79"/>
      <c r="E13" s="79"/>
      <c r="F13" s="79"/>
      <c r="G13" s="79"/>
      <c r="H13" s="79"/>
      <c r="I13" s="79"/>
      <c r="J13" s="79"/>
      <c r="K13" s="79"/>
      <c r="L13" s="82"/>
      <c r="M13" s="82"/>
      <c r="N13" s="82"/>
      <c r="O13" s="82"/>
      <c r="P13" s="82"/>
      <c r="Q13" s="82"/>
      <c r="R13" s="80"/>
      <c r="S13" s="80"/>
      <c r="T13" s="80"/>
      <c r="U13" s="80"/>
      <c r="V13" s="80"/>
      <c r="W13" s="80"/>
      <c r="X13" s="80"/>
    </row>
    <row r="14" spans="1:24" x14ac:dyDescent="0.2">
      <c r="A14" s="79"/>
      <c r="B14" s="79"/>
      <c r="C14" s="79"/>
      <c r="D14" s="79"/>
      <c r="E14" s="79"/>
      <c r="F14" s="79"/>
      <c r="G14" s="79"/>
      <c r="H14" s="79"/>
      <c r="I14" s="79"/>
      <c r="J14" s="79"/>
      <c r="K14" s="79"/>
      <c r="L14" s="82"/>
      <c r="M14" s="82"/>
      <c r="N14" s="82"/>
      <c r="O14" s="82"/>
      <c r="P14" s="82"/>
      <c r="Q14" s="82" t="s">
        <v>121</v>
      </c>
      <c r="R14" s="80"/>
      <c r="S14" s="80"/>
      <c r="T14" s="80"/>
      <c r="U14" s="86"/>
      <c r="V14" s="80"/>
      <c r="W14" s="80"/>
      <c r="X14" s="80"/>
    </row>
    <row r="15" spans="1:24" x14ac:dyDescent="0.2">
      <c r="A15" s="701" t="s">
        <v>4</v>
      </c>
      <c r="B15" s="701"/>
      <c r="C15" s="701"/>
      <c r="D15" s="701"/>
      <c r="E15" s="701"/>
      <c r="F15" s="701"/>
      <c r="G15" s="701"/>
      <c r="H15" s="701"/>
      <c r="I15" s="701"/>
      <c r="J15" s="701"/>
      <c r="K15" s="701"/>
      <c r="L15" s="701"/>
      <c r="M15" s="701"/>
      <c r="N15" s="701"/>
      <c r="O15" s="701"/>
      <c r="P15" s="701"/>
      <c r="Q15" s="701"/>
      <c r="R15" s="701"/>
      <c r="S15" s="701"/>
      <c r="T15" s="701"/>
      <c r="U15" s="701"/>
      <c r="V15" s="701"/>
      <c r="W15" s="701"/>
      <c r="X15" s="701"/>
    </row>
    <row r="16" spans="1:24" ht="26.25" customHeight="1" x14ac:dyDescent="0.2">
      <c r="A16" s="702" t="s">
        <v>122</v>
      </c>
      <c r="B16" s="702"/>
      <c r="C16" s="702"/>
      <c r="D16" s="702"/>
      <c r="E16" s="702"/>
      <c r="F16" s="702"/>
      <c r="G16" s="702"/>
      <c r="H16" s="702"/>
      <c r="I16" s="702"/>
      <c r="J16" s="702"/>
      <c r="K16" s="702"/>
      <c r="L16" s="702"/>
      <c r="M16" s="702"/>
      <c r="N16" s="702"/>
      <c r="O16" s="702"/>
      <c r="P16" s="702"/>
      <c r="Q16" s="702"/>
      <c r="R16" s="702"/>
      <c r="S16" s="702"/>
      <c r="T16" s="702"/>
      <c r="U16" s="702"/>
      <c r="V16" s="702"/>
      <c r="W16" s="702"/>
      <c r="X16" s="702"/>
    </row>
    <row r="17" spans="1:24" ht="14.25" customHeight="1" x14ac:dyDescent="0.2">
      <c r="A17" s="703" t="s">
        <v>5</v>
      </c>
      <c r="B17" s="704"/>
      <c r="C17" s="705"/>
      <c r="D17" s="706" t="s">
        <v>8</v>
      </c>
      <c r="E17" s="706" t="s">
        <v>18</v>
      </c>
      <c r="F17" s="708" t="s">
        <v>19</v>
      </c>
      <c r="G17" s="709"/>
      <c r="H17" s="708" t="s">
        <v>20</v>
      </c>
      <c r="I17" s="709"/>
      <c r="J17" s="703" t="s">
        <v>14</v>
      </c>
      <c r="K17" s="705"/>
      <c r="L17" s="703" t="s">
        <v>10</v>
      </c>
      <c r="M17" s="705"/>
      <c r="N17" s="703" t="s">
        <v>13</v>
      </c>
      <c r="O17" s="705"/>
      <c r="P17" s="703" t="s">
        <v>15</v>
      </c>
      <c r="Q17" s="705"/>
      <c r="R17" s="710" t="s">
        <v>28</v>
      </c>
      <c r="S17" s="710"/>
      <c r="T17" s="710"/>
      <c r="U17" s="699" t="s">
        <v>29</v>
      </c>
      <c r="V17" s="708" t="s">
        <v>31</v>
      </c>
      <c r="W17" s="711"/>
      <c r="X17" s="709"/>
    </row>
    <row r="18" spans="1:24" ht="21" customHeight="1" x14ac:dyDescent="0.2">
      <c r="A18" s="87" t="s">
        <v>17</v>
      </c>
      <c r="B18" s="699" t="s">
        <v>6</v>
      </c>
      <c r="C18" s="699"/>
      <c r="D18" s="707"/>
      <c r="E18" s="707"/>
      <c r="F18" s="88" t="s">
        <v>21</v>
      </c>
      <c r="G18" s="88" t="s">
        <v>22</v>
      </c>
      <c r="H18" s="88" t="s">
        <v>23</v>
      </c>
      <c r="I18" s="88" t="s">
        <v>24</v>
      </c>
      <c r="J18" s="89" t="s">
        <v>11</v>
      </c>
      <c r="K18" s="89" t="s">
        <v>12</v>
      </c>
      <c r="L18" s="89" t="s">
        <v>11</v>
      </c>
      <c r="M18" s="89" t="s">
        <v>12</v>
      </c>
      <c r="N18" s="89" t="s">
        <v>11</v>
      </c>
      <c r="O18" s="89" t="s">
        <v>12</v>
      </c>
      <c r="P18" s="89" t="s">
        <v>11</v>
      </c>
      <c r="Q18" s="89" t="s">
        <v>12</v>
      </c>
      <c r="R18" s="89" t="s">
        <v>11</v>
      </c>
      <c r="S18" s="89" t="s">
        <v>12</v>
      </c>
      <c r="T18" s="89" t="s">
        <v>30</v>
      </c>
      <c r="U18" s="699"/>
      <c r="V18" s="90" t="s">
        <v>32</v>
      </c>
      <c r="W18" s="90" t="s">
        <v>33</v>
      </c>
      <c r="X18" s="90" t="s">
        <v>34</v>
      </c>
    </row>
    <row r="19" spans="1:24" ht="44.25" customHeight="1" x14ac:dyDescent="0.2">
      <c r="A19" s="91">
        <v>1</v>
      </c>
      <c r="B19" s="693" t="s">
        <v>123</v>
      </c>
      <c r="C19" s="693"/>
      <c r="D19" s="92" t="s">
        <v>124</v>
      </c>
      <c r="E19" s="93">
        <v>0.4</v>
      </c>
      <c r="F19" s="28">
        <f>$F$23*E19</f>
        <v>1774264</v>
      </c>
      <c r="G19" s="28">
        <f>$G$23*E19</f>
        <v>1166084</v>
      </c>
      <c r="H19" s="94">
        <f t="shared" ref="H19:I22" si="0">J19+L19+N19+P19</f>
        <v>1500</v>
      </c>
      <c r="I19" s="94">
        <f t="shared" si="0"/>
        <v>1660</v>
      </c>
      <c r="J19" s="95">
        <v>500</v>
      </c>
      <c r="K19" s="96">
        <v>621</v>
      </c>
      <c r="L19" s="97">
        <v>500</v>
      </c>
      <c r="M19" s="98">
        <v>463</v>
      </c>
      <c r="N19" s="97">
        <v>500</v>
      </c>
      <c r="O19" s="94">
        <v>576</v>
      </c>
      <c r="P19" s="97"/>
      <c r="Q19" s="94"/>
      <c r="R19" s="99">
        <f t="shared" ref="R19:S23" si="1">J19+L19+N19+P19</f>
        <v>1500</v>
      </c>
      <c r="S19" s="99">
        <f t="shared" si="1"/>
        <v>1660</v>
      </c>
      <c r="T19" s="99">
        <f>S19-R19</f>
        <v>160</v>
      </c>
      <c r="U19" s="100"/>
      <c r="V19" s="94">
        <f>O19/N19*100</f>
        <v>115.19999999999999</v>
      </c>
      <c r="W19" s="94">
        <f>G19/F19*100</f>
        <v>65.722124779626938</v>
      </c>
      <c r="X19" s="94">
        <f>W19/V19*100</f>
        <v>57.050455537870612</v>
      </c>
    </row>
    <row r="20" spans="1:24" ht="42.75" customHeight="1" x14ac:dyDescent="0.2">
      <c r="A20" s="91">
        <v>2</v>
      </c>
      <c r="B20" s="694" t="s">
        <v>125</v>
      </c>
      <c r="C20" s="695"/>
      <c r="D20" s="92" t="s">
        <v>126</v>
      </c>
      <c r="E20" s="93">
        <v>0.2</v>
      </c>
      <c r="F20" s="28">
        <f>$F$23*E20</f>
        <v>887132</v>
      </c>
      <c r="G20" s="28">
        <f>$G$23*E20</f>
        <v>583042</v>
      </c>
      <c r="H20" s="94">
        <f t="shared" si="0"/>
        <v>60</v>
      </c>
      <c r="I20" s="94">
        <f t="shared" si="0"/>
        <v>87</v>
      </c>
      <c r="J20" s="95">
        <v>20</v>
      </c>
      <c r="K20" s="96">
        <v>39</v>
      </c>
      <c r="L20" s="97">
        <v>20</v>
      </c>
      <c r="M20" s="98">
        <v>18</v>
      </c>
      <c r="N20" s="97">
        <v>20</v>
      </c>
      <c r="O20" s="94">
        <v>30</v>
      </c>
      <c r="P20" s="97"/>
      <c r="Q20" s="94"/>
      <c r="R20" s="99">
        <f t="shared" si="1"/>
        <v>60</v>
      </c>
      <c r="S20" s="99">
        <f t="shared" si="1"/>
        <v>87</v>
      </c>
      <c r="T20" s="99">
        <f>S20-R20</f>
        <v>27</v>
      </c>
      <c r="U20" s="100"/>
      <c r="V20" s="94">
        <f t="shared" ref="V20:V23" si="2">O20/N20*100</f>
        <v>150</v>
      </c>
      <c r="W20" s="94">
        <f>G20/F20*100</f>
        <v>65.722124779626938</v>
      </c>
      <c r="X20" s="94">
        <f>W20/V20*100</f>
        <v>43.814749853084628</v>
      </c>
    </row>
    <row r="21" spans="1:24" ht="39.75" customHeight="1" x14ac:dyDescent="0.2">
      <c r="A21" s="91">
        <v>3</v>
      </c>
      <c r="B21" s="693" t="s">
        <v>127</v>
      </c>
      <c r="C21" s="693"/>
      <c r="D21" s="92" t="s">
        <v>71</v>
      </c>
      <c r="E21" s="93">
        <v>0.2</v>
      </c>
      <c r="F21" s="28">
        <f>$F$23*E21</f>
        <v>887132</v>
      </c>
      <c r="G21" s="28">
        <f>$G$23*E21</f>
        <v>583042</v>
      </c>
      <c r="H21" s="94">
        <f t="shared" si="0"/>
        <v>200</v>
      </c>
      <c r="I21" s="94">
        <f t="shared" si="0"/>
        <v>352</v>
      </c>
      <c r="J21" s="95">
        <v>60</v>
      </c>
      <c r="K21" s="96">
        <v>140</v>
      </c>
      <c r="L21" s="97">
        <v>80</v>
      </c>
      <c r="M21" s="98">
        <v>110</v>
      </c>
      <c r="N21" s="97">
        <v>60</v>
      </c>
      <c r="O21" s="94">
        <v>102</v>
      </c>
      <c r="P21" s="97"/>
      <c r="Q21" s="94"/>
      <c r="R21" s="99">
        <f t="shared" si="1"/>
        <v>200</v>
      </c>
      <c r="S21" s="99">
        <f t="shared" si="1"/>
        <v>352</v>
      </c>
      <c r="T21" s="99">
        <f>S21-R21</f>
        <v>152</v>
      </c>
      <c r="U21" s="100"/>
      <c r="V21" s="94">
        <f t="shared" si="2"/>
        <v>170</v>
      </c>
      <c r="W21" s="94">
        <f>G21/F21*100</f>
        <v>65.722124779626938</v>
      </c>
      <c r="X21" s="94">
        <f>W21/V21*100</f>
        <v>38.660073399780551</v>
      </c>
    </row>
    <row r="22" spans="1:24" ht="51.75" customHeight="1" x14ac:dyDescent="0.2">
      <c r="A22" s="91">
        <v>4</v>
      </c>
      <c r="B22" s="693" t="s">
        <v>128</v>
      </c>
      <c r="C22" s="693"/>
      <c r="D22" s="92" t="s">
        <v>129</v>
      </c>
      <c r="E22" s="93">
        <v>0.2</v>
      </c>
      <c r="F22" s="28">
        <f>$F$23*E22</f>
        <v>887132</v>
      </c>
      <c r="G22" s="28">
        <f>$G$23*E22</f>
        <v>583042</v>
      </c>
      <c r="H22" s="94">
        <f t="shared" si="0"/>
        <v>70</v>
      </c>
      <c r="I22" s="94">
        <f t="shared" si="0"/>
        <v>120</v>
      </c>
      <c r="J22" s="95">
        <v>20</v>
      </c>
      <c r="K22" s="96">
        <v>53</v>
      </c>
      <c r="L22" s="95">
        <v>30</v>
      </c>
      <c r="M22" s="101">
        <v>35</v>
      </c>
      <c r="N22" s="95">
        <v>20</v>
      </c>
      <c r="O22" s="96">
        <v>32</v>
      </c>
      <c r="P22" s="95"/>
      <c r="Q22" s="96"/>
      <c r="R22" s="99">
        <f t="shared" si="1"/>
        <v>70</v>
      </c>
      <c r="S22" s="99">
        <f t="shared" si="1"/>
        <v>120</v>
      </c>
      <c r="T22" s="99">
        <f>S22-R22</f>
        <v>50</v>
      </c>
      <c r="U22" s="100"/>
      <c r="V22" s="94">
        <f t="shared" si="2"/>
        <v>160</v>
      </c>
      <c r="W22" s="94">
        <f>G22/F22*100</f>
        <v>65.722124779626938</v>
      </c>
      <c r="X22" s="94">
        <f>W22/V22*100</f>
        <v>41.076327987266836</v>
      </c>
    </row>
    <row r="23" spans="1:24" s="1" customFormat="1" ht="36.75" customHeight="1" x14ac:dyDescent="0.2">
      <c r="A23" s="696" t="s">
        <v>25</v>
      </c>
      <c r="B23" s="697"/>
      <c r="C23" s="698"/>
      <c r="D23" s="102"/>
      <c r="E23" s="103">
        <f>SUM(E19:E22)</f>
        <v>1</v>
      </c>
      <c r="F23" s="104">
        <v>4435660</v>
      </c>
      <c r="G23" s="105">
        <v>2915210</v>
      </c>
      <c r="H23" s="102">
        <f t="shared" ref="H23:Q23" si="3">SUM(H19:H22)</f>
        <v>1830</v>
      </c>
      <c r="I23" s="102">
        <f t="shared" si="3"/>
        <v>2219</v>
      </c>
      <c r="J23" s="102">
        <f t="shared" si="3"/>
        <v>600</v>
      </c>
      <c r="K23" s="102">
        <f t="shared" si="3"/>
        <v>853</v>
      </c>
      <c r="L23" s="102">
        <f t="shared" si="3"/>
        <v>630</v>
      </c>
      <c r="M23" s="102">
        <f t="shared" si="3"/>
        <v>626</v>
      </c>
      <c r="N23" s="102">
        <f t="shared" si="3"/>
        <v>600</v>
      </c>
      <c r="O23" s="102">
        <f t="shared" si="3"/>
        <v>740</v>
      </c>
      <c r="P23" s="102">
        <f t="shared" si="3"/>
        <v>0</v>
      </c>
      <c r="Q23" s="102">
        <f t="shared" si="3"/>
        <v>0</v>
      </c>
      <c r="R23" s="106">
        <f t="shared" si="1"/>
        <v>1830</v>
      </c>
      <c r="S23" s="106">
        <f t="shared" si="1"/>
        <v>2219</v>
      </c>
      <c r="T23" s="106">
        <f>S23-R23</f>
        <v>389</v>
      </c>
      <c r="U23" s="107"/>
      <c r="V23" s="94">
        <f t="shared" si="2"/>
        <v>123.33333333333334</v>
      </c>
      <c r="W23" s="94">
        <f>G23/F23*100</f>
        <v>65.722124779626938</v>
      </c>
      <c r="X23" s="94">
        <f>W23/V23*100</f>
        <v>53.288209280778595</v>
      </c>
    </row>
    <row r="24" spans="1:24" s="4" customFormat="1" ht="14.25" customHeight="1" x14ac:dyDescent="0.2">
      <c r="A24" s="82"/>
      <c r="B24" s="82"/>
      <c r="C24" s="82"/>
      <c r="D24" s="82"/>
      <c r="E24" s="82"/>
      <c r="F24" s="108"/>
      <c r="G24" s="82"/>
      <c r="H24" s="82"/>
      <c r="I24" s="82"/>
      <c r="J24" s="82"/>
      <c r="K24" s="82"/>
      <c r="L24" s="82"/>
      <c r="M24" s="82"/>
      <c r="N24" s="82"/>
      <c r="O24" s="82"/>
      <c r="P24" s="82"/>
      <c r="Q24" s="82"/>
      <c r="R24" s="82"/>
      <c r="S24" s="82"/>
      <c r="T24" s="82"/>
      <c r="U24" s="82"/>
      <c r="V24" s="82"/>
      <c r="W24" s="82"/>
      <c r="X24" s="82"/>
    </row>
    <row r="25" spans="1:24" s="4" customFormat="1" ht="14.25" customHeight="1" x14ac:dyDescent="0.2">
      <c r="A25" s="82"/>
      <c r="B25" s="81" t="s">
        <v>26</v>
      </c>
      <c r="C25" s="82"/>
      <c r="D25" s="82"/>
      <c r="E25" s="82"/>
      <c r="F25" s="108"/>
      <c r="G25" s="82"/>
      <c r="H25" s="82" t="s">
        <v>27</v>
      </c>
      <c r="I25" s="82"/>
      <c r="J25" s="82"/>
      <c r="K25" s="82"/>
      <c r="L25" s="82"/>
      <c r="M25" s="82"/>
      <c r="N25" s="82"/>
      <c r="O25" s="82"/>
      <c r="P25" s="82"/>
      <c r="Q25" s="82"/>
      <c r="R25" s="82"/>
      <c r="S25" s="82"/>
      <c r="T25" s="82"/>
      <c r="U25" s="82"/>
      <c r="V25" s="82"/>
      <c r="W25" s="82"/>
      <c r="X25" s="82"/>
    </row>
  </sheetData>
  <mergeCells count="27">
    <mergeCell ref="A6:X6"/>
    <mergeCell ref="A1:X1"/>
    <mergeCell ref="A2:X2"/>
    <mergeCell ref="A3:X3"/>
    <mergeCell ref="A4:X4"/>
    <mergeCell ref="A5:X5"/>
    <mergeCell ref="B18:C18"/>
    <mergeCell ref="A7:X7"/>
    <mergeCell ref="A15:X15"/>
    <mergeCell ref="A16:X16"/>
    <mergeCell ref="A17:C17"/>
    <mergeCell ref="D17:D18"/>
    <mergeCell ref="E17:E18"/>
    <mergeCell ref="F17:G17"/>
    <mergeCell ref="H17:I17"/>
    <mergeCell ref="J17:K17"/>
    <mergeCell ref="L17:M17"/>
    <mergeCell ref="N17:O17"/>
    <mergeCell ref="P17:Q17"/>
    <mergeCell ref="R17:T17"/>
    <mergeCell ref="U17:U18"/>
    <mergeCell ref="V17:X17"/>
    <mergeCell ref="B19:C19"/>
    <mergeCell ref="B20:C20"/>
    <mergeCell ref="B21:C21"/>
    <mergeCell ref="B22:C22"/>
    <mergeCell ref="A23:C2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
  <sheetViews>
    <sheetView topLeftCell="A12" workbookViewId="0">
      <selection activeCell="F22" sqref="F22"/>
    </sheetView>
  </sheetViews>
  <sheetFormatPr baseColWidth="10" defaultRowHeight="12.75" x14ac:dyDescent="0.2"/>
  <cols>
    <col min="1" max="1" width="17.42578125" style="35" customWidth="1"/>
    <col min="2" max="2" width="20.85546875" style="35" customWidth="1"/>
    <col min="3" max="3" width="15.28515625" style="35" bestFit="1" customWidth="1"/>
    <col min="4" max="4" width="12.7109375" style="35" bestFit="1" customWidth="1"/>
    <col min="5" max="5" width="13.85546875" style="35" customWidth="1"/>
    <col min="6" max="6" width="11.85546875" style="35" customWidth="1"/>
    <col min="7" max="10" width="8.85546875" style="35" hidden="1" customWidth="1"/>
    <col min="11" max="11" width="10.28515625" style="35" hidden="1" customWidth="1"/>
    <col min="12" max="12" width="8.85546875" style="35" hidden="1" customWidth="1"/>
    <col min="13" max="14" width="8.85546875" style="35" customWidth="1"/>
    <col min="15" max="19" width="8.85546875" style="35" hidden="1" customWidth="1"/>
    <col min="20" max="20" width="18" style="35" customWidth="1"/>
    <col min="21" max="21" width="7.7109375" style="35" customWidth="1"/>
    <col min="22" max="24" width="8.85546875" style="35" customWidth="1"/>
    <col min="25" max="16384" width="11.42578125" style="35"/>
  </cols>
  <sheetData>
    <row r="1" spans="1:23" x14ac:dyDescent="0.2">
      <c r="A1" s="670" t="s">
        <v>54</v>
      </c>
      <c r="B1" s="670"/>
      <c r="C1" s="670"/>
      <c r="D1" s="670"/>
      <c r="E1" s="670"/>
      <c r="F1" s="670"/>
      <c r="G1" s="670"/>
      <c r="H1" s="670"/>
      <c r="I1" s="670"/>
      <c r="J1" s="670"/>
      <c r="K1" s="670"/>
      <c r="L1" s="670"/>
      <c r="M1" s="670"/>
      <c r="N1" s="670"/>
      <c r="O1" s="670"/>
      <c r="P1" s="670"/>
      <c r="Q1" s="670"/>
      <c r="R1" s="670"/>
      <c r="S1" s="670"/>
      <c r="T1" s="670"/>
      <c r="U1" s="670"/>
      <c r="V1" s="670"/>
      <c r="W1" s="670"/>
    </row>
    <row r="2" spans="1:23" x14ac:dyDescent="0.2">
      <c r="A2" s="670" t="s">
        <v>0</v>
      </c>
      <c r="B2" s="670"/>
      <c r="C2" s="670"/>
      <c r="D2" s="670"/>
      <c r="E2" s="670"/>
      <c r="F2" s="670"/>
      <c r="G2" s="670"/>
      <c r="H2" s="670"/>
      <c r="I2" s="670"/>
      <c r="J2" s="670"/>
      <c r="K2" s="670"/>
      <c r="L2" s="670"/>
      <c r="M2" s="670"/>
      <c r="N2" s="670"/>
      <c r="O2" s="670"/>
      <c r="P2" s="670"/>
      <c r="Q2" s="670"/>
      <c r="R2" s="670"/>
      <c r="S2" s="670"/>
      <c r="T2" s="670"/>
      <c r="U2" s="670"/>
      <c r="V2" s="670"/>
      <c r="W2" s="670"/>
    </row>
    <row r="3" spans="1:23" x14ac:dyDescent="0.2">
      <c r="A3" s="670" t="s">
        <v>16</v>
      </c>
      <c r="B3" s="670"/>
      <c r="C3" s="670"/>
      <c r="D3" s="670"/>
      <c r="E3" s="670"/>
      <c r="F3" s="670"/>
      <c r="G3" s="670"/>
      <c r="H3" s="670"/>
      <c r="I3" s="670"/>
      <c r="J3" s="670"/>
      <c r="K3" s="670"/>
      <c r="L3" s="670"/>
      <c r="M3" s="670"/>
      <c r="N3" s="670"/>
      <c r="O3" s="670"/>
      <c r="P3" s="670"/>
      <c r="Q3" s="670"/>
      <c r="R3" s="670"/>
      <c r="S3" s="670"/>
      <c r="T3" s="670"/>
      <c r="U3" s="670"/>
      <c r="V3" s="670"/>
      <c r="W3" s="670"/>
    </row>
    <row r="4" spans="1:23" hidden="1" x14ac:dyDescent="0.2">
      <c r="A4" s="659" t="s">
        <v>55</v>
      </c>
      <c r="B4" s="659"/>
      <c r="C4" s="659"/>
      <c r="D4" s="659"/>
      <c r="E4" s="659"/>
      <c r="F4" s="659"/>
      <c r="G4" s="659"/>
      <c r="H4" s="659"/>
      <c r="I4" s="659"/>
      <c r="J4" s="659"/>
      <c r="K4" s="659"/>
      <c r="L4" s="659"/>
      <c r="M4" s="659"/>
      <c r="N4" s="659"/>
      <c r="O4" s="659"/>
      <c r="P4" s="659"/>
      <c r="Q4" s="659"/>
      <c r="R4" s="659"/>
      <c r="S4" s="659"/>
      <c r="T4" s="659"/>
      <c r="U4" s="659"/>
      <c r="V4" s="659"/>
      <c r="W4" s="659"/>
    </row>
    <row r="5" spans="1:23" hidden="1" x14ac:dyDescent="0.2">
      <c r="A5" s="659" t="s">
        <v>56</v>
      </c>
      <c r="B5" s="659"/>
      <c r="C5" s="659"/>
      <c r="D5" s="659"/>
      <c r="E5" s="659"/>
      <c r="F5" s="659"/>
      <c r="G5" s="659"/>
      <c r="H5" s="659"/>
      <c r="I5" s="659"/>
      <c r="J5" s="659"/>
      <c r="K5" s="659"/>
      <c r="L5" s="659"/>
      <c r="M5" s="659"/>
      <c r="N5" s="659"/>
      <c r="O5" s="659"/>
      <c r="P5" s="659"/>
      <c r="Q5" s="659"/>
      <c r="R5" s="659"/>
      <c r="S5" s="659"/>
      <c r="T5" s="659"/>
      <c r="U5" s="659"/>
      <c r="V5" s="659"/>
      <c r="W5" s="659"/>
    </row>
    <row r="6" spans="1:23" x14ac:dyDescent="0.2">
      <c r="A6" s="659" t="s">
        <v>57</v>
      </c>
      <c r="B6" s="659"/>
      <c r="C6" s="659"/>
      <c r="D6" s="659"/>
      <c r="E6" s="659"/>
      <c r="F6" s="659"/>
      <c r="G6" s="659"/>
      <c r="H6" s="659"/>
      <c r="I6" s="659"/>
      <c r="J6" s="659"/>
      <c r="K6" s="659"/>
      <c r="L6" s="659"/>
      <c r="M6" s="659"/>
      <c r="N6" s="659"/>
      <c r="O6" s="659"/>
      <c r="P6" s="659"/>
      <c r="Q6" s="659"/>
      <c r="R6" s="659"/>
      <c r="S6" s="659"/>
      <c r="T6" s="659"/>
      <c r="U6" s="659"/>
      <c r="V6" s="659"/>
      <c r="W6" s="659"/>
    </row>
    <row r="7" spans="1:23" hidden="1" x14ac:dyDescent="0.2">
      <c r="A7" s="659" t="s">
        <v>130</v>
      </c>
      <c r="B7" s="659"/>
      <c r="C7" s="659"/>
      <c r="D7" s="659"/>
      <c r="E7" s="659"/>
      <c r="F7" s="659"/>
      <c r="G7" s="659"/>
      <c r="H7" s="659"/>
      <c r="I7" s="659"/>
      <c r="J7" s="659"/>
      <c r="K7" s="659"/>
      <c r="L7" s="659"/>
      <c r="M7" s="659"/>
      <c r="N7" s="659"/>
      <c r="O7" s="659"/>
      <c r="P7" s="659"/>
      <c r="Q7" s="659"/>
      <c r="R7" s="659"/>
      <c r="S7" s="659"/>
      <c r="T7" s="659"/>
      <c r="U7" s="659"/>
      <c r="V7" s="659"/>
      <c r="W7" s="659"/>
    </row>
    <row r="8" spans="1:23" x14ac:dyDescent="0.2">
      <c r="A8" s="36"/>
      <c r="B8" s="36"/>
      <c r="C8" s="36"/>
      <c r="D8" s="36"/>
      <c r="E8" s="36"/>
      <c r="F8" s="36"/>
      <c r="G8" s="36"/>
      <c r="H8" s="36"/>
      <c r="I8" s="36"/>
      <c r="J8" s="36"/>
      <c r="K8" s="36"/>
      <c r="L8" s="36"/>
      <c r="M8" s="36"/>
      <c r="N8" s="36"/>
      <c r="O8" s="36"/>
      <c r="P8" s="36"/>
      <c r="Q8" s="36"/>
      <c r="R8" s="36"/>
      <c r="S8" s="36"/>
      <c r="T8" s="36"/>
      <c r="U8" s="36"/>
      <c r="V8" s="36"/>
      <c r="W8" s="36"/>
    </row>
    <row r="9" spans="1:23" x14ac:dyDescent="0.2">
      <c r="A9" s="37" t="s">
        <v>37</v>
      </c>
      <c r="B9" s="37" t="s">
        <v>63</v>
      </c>
      <c r="C9" s="40"/>
      <c r="D9" s="40"/>
      <c r="E9" s="40"/>
      <c r="F9" s="40"/>
      <c r="G9" s="40"/>
      <c r="H9" s="40"/>
      <c r="I9" s="40"/>
      <c r="J9" s="40"/>
      <c r="K9" s="40"/>
      <c r="L9" s="40"/>
      <c r="M9" s="40"/>
      <c r="N9" s="40"/>
      <c r="O9" s="40"/>
    </row>
    <row r="10" spans="1:23" x14ac:dyDescent="0.2">
      <c r="A10" s="74" t="s">
        <v>1</v>
      </c>
      <c r="B10" s="74" t="s">
        <v>80</v>
      </c>
      <c r="C10" s="40"/>
      <c r="D10" s="40"/>
      <c r="E10" s="40"/>
      <c r="F10" s="40"/>
      <c r="G10" s="40"/>
      <c r="H10" s="40"/>
      <c r="I10" s="40"/>
      <c r="J10" s="38"/>
      <c r="K10" s="38"/>
      <c r="L10" s="38"/>
      <c r="M10" s="38"/>
      <c r="N10" s="38"/>
      <c r="O10" s="38"/>
    </row>
    <row r="11" spans="1:23" x14ac:dyDescent="0.2">
      <c r="A11" s="74" t="s">
        <v>65</v>
      </c>
      <c r="B11" s="74" t="s">
        <v>108</v>
      </c>
      <c r="C11" s="40"/>
      <c r="D11" s="40"/>
      <c r="E11" s="40"/>
      <c r="F11" s="40"/>
      <c r="G11" s="40"/>
      <c r="H11" s="40"/>
      <c r="I11" s="40"/>
      <c r="J11" s="38"/>
      <c r="K11" s="38"/>
      <c r="L11" s="38"/>
      <c r="M11" s="38"/>
      <c r="N11" s="38"/>
      <c r="O11" s="38"/>
    </row>
    <row r="12" spans="1:23" x14ac:dyDescent="0.2">
      <c r="A12" s="74" t="s">
        <v>7</v>
      </c>
      <c r="B12" s="74" t="s">
        <v>119</v>
      </c>
      <c r="C12" s="40"/>
      <c r="D12" s="40"/>
      <c r="E12" s="40"/>
      <c r="F12" s="40"/>
      <c r="G12" s="40"/>
      <c r="H12" s="40"/>
      <c r="I12" s="40"/>
      <c r="J12" s="38"/>
      <c r="K12" s="38"/>
      <c r="L12" s="38"/>
      <c r="M12" s="38"/>
      <c r="N12" s="38"/>
      <c r="O12" s="38"/>
    </row>
    <row r="13" spans="1:23" x14ac:dyDescent="0.2">
      <c r="A13" s="74" t="s">
        <v>39</v>
      </c>
      <c r="B13" s="74" t="s">
        <v>131</v>
      </c>
      <c r="C13" s="40"/>
      <c r="D13" s="40"/>
      <c r="E13" s="40"/>
      <c r="F13" s="40"/>
      <c r="G13" s="40"/>
      <c r="H13" s="40"/>
      <c r="I13" s="40"/>
      <c r="J13" s="38"/>
      <c r="K13" s="38"/>
      <c r="L13" s="38"/>
      <c r="M13" s="38"/>
      <c r="N13" s="38"/>
      <c r="O13" s="38"/>
    </row>
    <row r="14" spans="1:23" x14ac:dyDescent="0.2">
      <c r="A14" s="40"/>
      <c r="B14" s="40"/>
      <c r="C14" s="40"/>
      <c r="D14" s="40"/>
      <c r="E14" s="40"/>
      <c r="F14" s="40"/>
      <c r="G14" s="40"/>
      <c r="H14" s="40"/>
      <c r="I14" s="40"/>
      <c r="J14" s="40"/>
      <c r="K14" s="38"/>
      <c r="L14" s="38"/>
      <c r="M14" s="38"/>
      <c r="N14" s="38"/>
      <c r="O14" s="38"/>
      <c r="P14" s="38"/>
      <c r="T14" s="42"/>
    </row>
    <row r="15" spans="1:23" x14ac:dyDescent="0.2">
      <c r="A15" s="659" t="s">
        <v>4</v>
      </c>
      <c r="B15" s="659"/>
      <c r="C15" s="659"/>
      <c r="D15" s="659"/>
      <c r="E15" s="659"/>
      <c r="F15" s="659"/>
      <c r="G15" s="659"/>
      <c r="H15" s="659"/>
      <c r="I15" s="659"/>
      <c r="J15" s="659"/>
      <c r="K15" s="659"/>
      <c r="L15" s="659"/>
      <c r="M15" s="659"/>
      <c r="N15" s="659"/>
      <c r="O15" s="659"/>
      <c r="P15" s="659"/>
      <c r="Q15" s="659"/>
      <c r="R15" s="659"/>
      <c r="S15" s="659"/>
      <c r="T15" s="659"/>
      <c r="U15" s="659"/>
      <c r="V15" s="659"/>
      <c r="W15" s="659"/>
    </row>
    <row r="16" spans="1:23" ht="26.25" customHeight="1" x14ac:dyDescent="0.2">
      <c r="A16" s="674" t="s">
        <v>132</v>
      </c>
      <c r="B16" s="674"/>
      <c r="C16" s="674"/>
      <c r="D16" s="674"/>
      <c r="E16" s="674"/>
      <c r="F16" s="674"/>
      <c r="G16" s="674"/>
      <c r="H16" s="674"/>
      <c r="I16" s="674"/>
      <c r="J16" s="674"/>
      <c r="K16" s="674"/>
      <c r="L16" s="674"/>
      <c r="M16" s="674"/>
      <c r="N16" s="674"/>
      <c r="O16" s="674"/>
      <c r="P16" s="674"/>
      <c r="Q16" s="674"/>
      <c r="R16" s="674"/>
      <c r="S16" s="674"/>
      <c r="T16" s="674"/>
      <c r="U16" s="674"/>
      <c r="V16" s="674"/>
      <c r="W16" s="674"/>
    </row>
    <row r="17" spans="1:23" x14ac:dyDescent="0.2">
      <c r="A17" s="38"/>
      <c r="B17" s="38"/>
      <c r="C17" s="38"/>
      <c r="D17" s="38"/>
      <c r="E17" s="38"/>
      <c r="F17" s="38"/>
      <c r="G17" s="38"/>
      <c r="H17" s="38"/>
      <c r="I17" s="38"/>
      <c r="J17" s="38"/>
      <c r="K17" s="38"/>
      <c r="L17" s="38"/>
      <c r="M17" s="38"/>
      <c r="N17" s="38"/>
      <c r="O17" s="38"/>
      <c r="P17" s="38"/>
    </row>
    <row r="18" spans="1:23" ht="12.75" customHeight="1" x14ac:dyDescent="0.2">
      <c r="A18" s="661" t="s">
        <v>5</v>
      </c>
      <c r="B18" s="662"/>
      <c r="C18" s="664" t="s">
        <v>8</v>
      </c>
      <c r="D18" s="664" t="s">
        <v>18</v>
      </c>
      <c r="E18" s="666" t="s">
        <v>19</v>
      </c>
      <c r="F18" s="667"/>
      <c r="G18" s="666" t="s">
        <v>20</v>
      </c>
      <c r="H18" s="667"/>
      <c r="I18" s="661" t="s">
        <v>14</v>
      </c>
      <c r="J18" s="663"/>
      <c r="K18" s="661" t="s">
        <v>10</v>
      </c>
      <c r="L18" s="663"/>
      <c r="M18" s="661" t="s">
        <v>13</v>
      </c>
      <c r="N18" s="663"/>
      <c r="O18" s="661" t="s">
        <v>15</v>
      </c>
      <c r="P18" s="663"/>
      <c r="Q18" s="658" t="s">
        <v>28</v>
      </c>
      <c r="R18" s="658"/>
      <c r="S18" s="658"/>
      <c r="T18" s="668" t="s">
        <v>29</v>
      </c>
      <c r="U18" s="666" t="s">
        <v>31</v>
      </c>
      <c r="V18" s="669"/>
      <c r="W18" s="667"/>
    </row>
    <row r="19" spans="1:23" ht="25.5" x14ac:dyDescent="0.2">
      <c r="A19" s="43" t="s">
        <v>17</v>
      </c>
      <c r="B19" s="43" t="s">
        <v>6</v>
      </c>
      <c r="C19" s="665"/>
      <c r="D19" s="665"/>
      <c r="E19" s="44" t="s">
        <v>21</v>
      </c>
      <c r="F19" s="44" t="s">
        <v>22</v>
      </c>
      <c r="G19" s="44" t="s">
        <v>23</v>
      </c>
      <c r="H19" s="44" t="s">
        <v>24</v>
      </c>
      <c r="I19" s="45" t="s">
        <v>11</v>
      </c>
      <c r="J19" s="45" t="s">
        <v>12</v>
      </c>
      <c r="K19" s="45" t="s">
        <v>11</v>
      </c>
      <c r="L19" s="45" t="s">
        <v>12</v>
      </c>
      <c r="M19" s="45" t="s">
        <v>11</v>
      </c>
      <c r="N19" s="45" t="s">
        <v>12</v>
      </c>
      <c r="O19" s="45" t="s">
        <v>11</v>
      </c>
      <c r="P19" s="45" t="s">
        <v>12</v>
      </c>
      <c r="Q19" s="45" t="s">
        <v>11</v>
      </c>
      <c r="R19" s="45" t="s">
        <v>12</v>
      </c>
      <c r="S19" s="45" t="s">
        <v>30</v>
      </c>
      <c r="T19" s="668"/>
      <c r="U19" s="44" t="s">
        <v>32</v>
      </c>
      <c r="V19" s="44" t="s">
        <v>33</v>
      </c>
      <c r="W19" s="44" t="s">
        <v>34</v>
      </c>
    </row>
    <row r="20" spans="1:23" ht="25.5" x14ac:dyDescent="0.2">
      <c r="A20" s="46">
        <v>1</v>
      </c>
      <c r="B20" s="109" t="s">
        <v>133</v>
      </c>
      <c r="C20" s="47" t="s">
        <v>134</v>
      </c>
      <c r="D20" s="48">
        <v>1</v>
      </c>
      <c r="E20" s="28">
        <f>$E$21*D20</f>
        <v>3935796</v>
      </c>
      <c r="F20" s="28">
        <f>$F$21*D20</f>
        <v>2650569</v>
      </c>
      <c r="G20" s="110">
        <f>I20+K20+M20+O20</f>
        <v>4466</v>
      </c>
      <c r="H20" s="110">
        <f>J20+L20+N20+P20</f>
        <v>4216</v>
      </c>
      <c r="I20" s="46">
        <v>1452</v>
      </c>
      <c r="J20" s="50">
        <v>1422</v>
      </c>
      <c r="K20" s="46">
        <v>1562</v>
      </c>
      <c r="L20" s="52">
        <v>1296</v>
      </c>
      <c r="M20" s="111">
        <v>1452</v>
      </c>
      <c r="N20" s="52">
        <v>1498</v>
      </c>
      <c r="O20" s="46"/>
      <c r="P20" s="52"/>
      <c r="Q20" s="53">
        <f>I20+K20+M20+O20</f>
        <v>4466</v>
      </c>
      <c r="R20" s="53">
        <f>J20+L20+N20+P20</f>
        <v>4216</v>
      </c>
      <c r="S20" s="53">
        <f>R20-Q20</f>
        <v>-250</v>
      </c>
      <c r="T20" s="54"/>
      <c r="U20" s="52">
        <f>N20/M20*100</f>
        <v>103.16804407713498</v>
      </c>
      <c r="V20" s="52">
        <f>F20/E20*100</f>
        <v>67.345182524704029</v>
      </c>
      <c r="W20" s="52">
        <f>V20/U20*100</f>
        <v>65.277172914466135</v>
      </c>
    </row>
    <row r="21" spans="1:23" s="1" customFormat="1" ht="36.75" customHeight="1" x14ac:dyDescent="0.2">
      <c r="A21" s="671" t="s">
        <v>25</v>
      </c>
      <c r="B21" s="672"/>
      <c r="C21" s="47"/>
      <c r="D21" s="48">
        <f>SUM(D20:D20)</f>
        <v>1</v>
      </c>
      <c r="E21" s="60">
        <v>3935796</v>
      </c>
      <c r="F21" s="61">
        <v>2650569</v>
      </c>
      <c r="G21" s="110">
        <f>I21+K21+M21+O21</f>
        <v>4466</v>
      </c>
      <c r="H21" s="110">
        <f>J21+L21+N21+P21</f>
        <v>4216</v>
      </c>
      <c r="I21" s="47">
        <f t="shared" ref="I21:P21" si="0">SUM(I20:I20)</f>
        <v>1452</v>
      </c>
      <c r="J21" s="47">
        <f t="shared" si="0"/>
        <v>1422</v>
      </c>
      <c r="K21" s="47">
        <f t="shared" si="0"/>
        <v>1562</v>
      </c>
      <c r="L21" s="47">
        <f t="shared" si="0"/>
        <v>1296</v>
      </c>
      <c r="M21" s="47">
        <f t="shared" si="0"/>
        <v>1452</v>
      </c>
      <c r="N21" s="47">
        <f t="shared" si="0"/>
        <v>1498</v>
      </c>
      <c r="O21" s="47">
        <f t="shared" si="0"/>
        <v>0</v>
      </c>
      <c r="P21" s="47">
        <f t="shared" si="0"/>
        <v>0</v>
      </c>
      <c r="Q21" s="49">
        <f>I21+K21+M21+O21</f>
        <v>4466</v>
      </c>
      <c r="R21" s="49">
        <f>J21+L21+N21+P21</f>
        <v>4216</v>
      </c>
      <c r="S21" s="49">
        <f>R21-Q21</f>
        <v>-250</v>
      </c>
      <c r="T21" s="49"/>
      <c r="U21" s="52">
        <f>N21/M21*100</f>
        <v>103.16804407713498</v>
      </c>
      <c r="V21" s="47">
        <f>SUM(V20:V20)</f>
        <v>67.345182524704029</v>
      </c>
      <c r="W21" s="52">
        <f>V21/U21*100</f>
        <v>65.277172914466135</v>
      </c>
    </row>
    <row r="22" spans="1:23" s="4" customFormat="1" ht="14.25" customHeight="1" x14ac:dyDescent="0.2">
      <c r="A22" s="38"/>
      <c r="B22" s="38"/>
      <c r="C22" s="38"/>
      <c r="D22" s="38"/>
      <c r="E22" s="62"/>
      <c r="F22" s="38"/>
      <c r="G22" s="38"/>
      <c r="H22" s="38"/>
      <c r="I22" s="38"/>
      <c r="J22" s="38"/>
      <c r="K22" s="38"/>
      <c r="L22" s="38"/>
      <c r="M22" s="38"/>
      <c r="N22" s="38"/>
      <c r="O22" s="38"/>
      <c r="P22" s="38"/>
      <c r="Q22" s="38"/>
      <c r="R22" s="38"/>
      <c r="S22" s="38"/>
      <c r="T22" s="38"/>
      <c r="U22" s="38"/>
      <c r="V22" s="38"/>
      <c r="W22" s="38"/>
    </row>
    <row r="23" spans="1:23" s="4" customFormat="1" ht="14.25" customHeight="1" x14ac:dyDescent="0.2">
      <c r="A23" s="38"/>
      <c r="B23" s="37" t="s">
        <v>26</v>
      </c>
      <c r="C23" s="38"/>
      <c r="D23" s="38"/>
      <c r="E23" s="62">
        <f>SUM(E11:E19)</f>
        <v>0</v>
      </c>
      <c r="F23" s="38"/>
      <c r="G23" s="38" t="s">
        <v>27</v>
      </c>
      <c r="H23" s="38"/>
      <c r="I23" s="38"/>
      <c r="J23" s="38"/>
      <c r="K23" s="38"/>
      <c r="L23" s="38"/>
      <c r="M23" s="38"/>
      <c r="N23" s="38"/>
      <c r="O23" s="38"/>
      <c r="P23" s="38"/>
      <c r="Q23" s="38"/>
      <c r="R23" s="38"/>
      <c r="S23" s="38"/>
      <c r="T23" s="38"/>
      <c r="U23" s="38"/>
      <c r="V23" s="38"/>
      <c r="W23" s="38"/>
    </row>
  </sheetData>
  <mergeCells count="22">
    <mergeCell ref="A6:W6"/>
    <mergeCell ref="A1:W1"/>
    <mergeCell ref="A2:W2"/>
    <mergeCell ref="A3:W3"/>
    <mergeCell ref="A4:W4"/>
    <mergeCell ref="A5:W5"/>
    <mergeCell ref="A21:B21"/>
    <mergeCell ref="A7:W7"/>
    <mergeCell ref="A15:W15"/>
    <mergeCell ref="A16:W16"/>
    <mergeCell ref="A18:B18"/>
    <mergeCell ref="C18:C19"/>
    <mergeCell ref="D18:D19"/>
    <mergeCell ref="E18:F18"/>
    <mergeCell ref="G18:H18"/>
    <mergeCell ref="I18:J18"/>
    <mergeCell ref="K18:L18"/>
    <mergeCell ref="M18:N18"/>
    <mergeCell ref="O18:P18"/>
    <mergeCell ref="Q18:S18"/>
    <mergeCell ref="T18:T19"/>
    <mergeCell ref="U18:W1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3"/>
  <sheetViews>
    <sheetView topLeftCell="A24" workbookViewId="0">
      <selection activeCell="G27" sqref="G27"/>
    </sheetView>
  </sheetViews>
  <sheetFormatPr baseColWidth="10" defaultColWidth="10.85546875" defaultRowHeight="12.75" x14ac:dyDescent="0.2"/>
  <cols>
    <col min="1" max="1" width="5.42578125" style="35" customWidth="1"/>
    <col min="2" max="2" width="12" style="35" customWidth="1"/>
    <col min="3" max="3" width="33.42578125" style="35" customWidth="1"/>
    <col min="4" max="5" width="10.85546875" style="35"/>
    <col min="6" max="6" width="13.42578125" style="35" customWidth="1"/>
    <col min="7" max="7" width="13.140625" style="35" customWidth="1"/>
    <col min="8" max="13" width="9.28515625" style="35" hidden="1" customWidth="1"/>
    <col min="14" max="14" width="10.140625" style="35" customWidth="1"/>
    <col min="15" max="15" width="9.28515625" style="35" customWidth="1"/>
    <col min="16" max="19" width="9.28515625" style="35" hidden="1" customWidth="1"/>
    <col min="20" max="20" width="0.28515625" style="35" hidden="1" customWidth="1"/>
    <col min="21" max="21" width="23.140625" style="35" customWidth="1"/>
    <col min="22" max="24" width="8.85546875" style="35" customWidth="1"/>
    <col min="25" max="16384" width="10.85546875" style="35"/>
  </cols>
  <sheetData>
    <row r="1" spans="1:24" x14ac:dyDescent="0.2">
      <c r="A1" s="670" t="s">
        <v>54</v>
      </c>
      <c r="B1" s="670"/>
      <c r="C1" s="670"/>
      <c r="D1" s="670"/>
      <c r="E1" s="670"/>
      <c r="F1" s="670"/>
      <c r="G1" s="670"/>
      <c r="H1" s="670"/>
      <c r="I1" s="670"/>
      <c r="J1" s="670"/>
      <c r="K1" s="670"/>
      <c r="L1" s="670"/>
      <c r="M1" s="670"/>
      <c r="N1" s="670"/>
      <c r="O1" s="670"/>
      <c r="P1" s="670"/>
      <c r="Q1" s="670"/>
      <c r="R1" s="670"/>
      <c r="S1" s="670"/>
      <c r="T1" s="670"/>
      <c r="U1" s="670"/>
      <c r="V1" s="670"/>
      <c r="W1" s="670"/>
      <c r="X1" s="670"/>
    </row>
    <row r="2" spans="1:24" x14ac:dyDescent="0.2">
      <c r="A2" s="670" t="s">
        <v>0</v>
      </c>
      <c r="B2" s="670"/>
      <c r="C2" s="670"/>
      <c r="D2" s="670"/>
      <c r="E2" s="670"/>
      <c r="F2" s="670"/>
      <c r="G2" s="670"/>
      <c r="H2" s="670"/>
      <c r="I2" s="670"/>
      <c r="J2" s="670"/>
      <c r="K2" s="670"/>
      <c r="L2" s="670"/>
      <c r="M2" s="670"/>
      <c r="N2" s="670"/>
      <c r="O2" s="670"/>
      <c r="P2" s="670"/>
      <c r="Q2" s="670"/>
      <c r="R2" s="670"/>
      <c r="S2" s="670"/>
      <c r="T2" s="670"/>
      <c r="U2" s="670"/>
      <c r="V2" s="670"/>
      <c r="W2" s="670"/>
      <c r="X2" s="670"/>
    </row>
    <row r="3" spans="1:24" x14ac:dyDescent="0.2">
      <c r="A3" s="670" t="s">
        <v>16</v>
      </c>
      <c r="B3" s="670"/>
      <c r="C3" s="670"/>
      <c r="D3" s="670"/>
      <c r="E3" s="670"/>
      <c r="F3" s="670"/>
      <c r="G3" s="670"/>
      <c r="H3" s="670"/>
      <c r="I3" s="670"/>
      <c r="J3" s="670"/>
      <c r="K3" s="670"/>
      <c r="L3" s="670"/>
      <c r="M3" s="670"/>
      <c r="N3" s="670"/>
      <c r="O3" s="670"/>
      <c r="P3" s="670"/>
      <c r="Q3" s="670"/>
      <c r="R3" s="670"/>
      <c r="S3" s="670"/>
      <c r="T3" s="670"/>
      <c r="U3" s="670"/>
      <c r="V3" s="670"/>
      <c r="W3" s="670"/>
      <c r="X3" s="670"/>
    </row>
    <row r="4" spans="1:24" hidden="1" x14ac:dyDescent="0.2">
      <c r="A4" s="659" t="s">
        <v>55</v>
      </c>
      <c r="B4" s="659"/>
      <c r="C4" s="659"/>
      <c r="D4" s="659"/>
      <c r="E4" s="659"/>
      <c r="F4" s="659"/>
      <c r="G4" s="659"/>
      <c r="H4" s="659"/>
      <c r="I4" s="659"/>
      <c r="J4" s="659"/>
      <c r="K4" s="659"/>
      <c r="L4" s="659"/>
      <c r="M4" s="659"/>
      <c r="N4" s="659"/>
      <c r="O4" s="659"/>
      <c r="P4" s="659"/>
      <c r="Q4" s="659"/>
      <c r="R4" s="659"/>
      <c r="S4" s="659"/>
      <c r="T4" s="659"/>
      <c r="U4" s="659"/>
      <c r="V4" s="659"/>
      <c r="W4" s="659"/>
      <c r="X4" s="659"/>
    </row>
    <row r="5" spans="1:24" hidden="1" x14ac:dyDescent="0.2">
      <c r="A5" s="659" t="s">
        <v>56</v>
      </c>
      <c r="B5" s="659"/>
      <c r="C5" s="659"/>
      <c r="D5" s="659"/>
      <c r="E5" s="659"/>
      <c r="F5" s="659"/>
      <c r="G5" s="659"/>
      <c r="H5" s="659"/>
      <c r="I5" s="659"/>
      <c r="J5" s="659"/>
      <c r="K5" s="659"/>
      <c r="L5" s="659"/>
      <c r="M5" s="659"/>
      <c r="N5" s="659"/>
      <c r="O5" s="659"/>
      <c r="P5" s="659"/>
      <c r="Q5" s="659"/>
      <c r="R5" s="659"/>
      <c r="S5" s="659"/>
      <c r="T5" s="659"/>
      <c r="U5" s="659"/>
      <c r="V5" s="659"/>
      <c r="W5" s="659"/>
      <c r="X5" s="659"/>
    </row>
    <row r="6" spans="1:24" x14ac:dyDescent="0.2">
      <c r="A6" s="659" t="s">
        <v>57</v>
      </c>
      <c r="B6" s="659"/>
      <c r="C6" s="659"/>
      <c r="D6" s="659"/>
      <c r="E6" s="659"/>
      <c r="F6" s="659"/>
      <c r="G6" s="659"/>
      <c r="H6" s="659"/>
      <c r="I6" s="659"/>
      <c r="J6" s="659"/>
      <c r="K6" s="659"/>
      <c r="L6" s="659"/>
      <c r="M6" s="659"/>
      <c r="N6" s="659"/>
      <c r="O6" s="659"/>
      <c r="P6" s="659"/>
      <c r="Q6" s="659"/>
      <c r="R6" s="659"/>
      <c r="S6" s="659"/>
      <c r="T6" s="659"/>
      <c r="U6" s="659"/>
      <c r="V6" s="659"/>
      <c r="W6" s="659"/>
      <c r="X6" s="659"/>
    </row>
    <row r="7" spans="1:24" hidden="1" x14ac:dyDescent="0.2">
      <c r="A7" s="659" t="s">
        <v>62</v>
      </c>
      <c r="B7" s="659"/>
      <c r="C7" s="659"/>
      <c r="D7" s="659"/>
      <c r="E7" s="659"/>
      <c r="F7" s="659"/>
      <c r="G7" s="659"/>
      <c r="H7" s="659"/>
      <c r="I7" s="659"/>
      <c r="J7" s="659"/>
      <c r="K7" s="659"/>
      <c r="L7" s="659"/>
      <c r="M7" s="659"/>
      <c r="N7" s="659"/>
      <c r="O7" s="659"/>
      <c r="P7" s="659"/>
      <c r="Q7" s="659"/>
      <c r="R7" s="659"/>
      <c r="S7" s="659"/>
      <c r="T7" s="659"/>
      <c r="U7" s="659"/>
      <c r="V7" s="659"/>
      <c r="W7" s="659"/>
      <c r="X7" s="659"/>
    </row>
    <row r="8" spans="1:24" x14ac:dyDescent="0.2">
      <c r="A8" s="36"/>
      <c r="B8" s="36"/>
      <c r="C8" s="36"/>
      <c r="D8" s="36"/>
      <c r="E8" s="36"/>
      <c r="F8" s="36"/>
      <c r="G8" s="36"/>
      <c r="H8" s="36"/>
      <c r="I8" s="36"/>
      <c r="J8" s="36"/>
      <c r="K8" s="36"/>
      <c r="L8" s="36"/>
      <c r="M8" s="36"/>
      <c r="N8" s="36"/>
      <c r="O8" s="36"/>
      <c r="P8" s="36"/>
      <c r="Q8" s="36"/>
      <c r="R8" s="36"/>
      <c r="S8" s="36"/>
      <c r="T8" s="36"/>
      <c r="U8" s="36"/>
      <c r="V8" s="36"/>
      <c r="W8" s="36"/>
      <c r="X8" s="36"/>
    </row>
    <row r="9" spans="1:24" x14ac:dyDescent="0.2">
      <c r="A9" s="40"/>
      <c r="B9" s="40"/>
      <c r="C9" s="40"/>
      <c r="D9" s="40"/>
      <c r="E9" s="40"/>
      <c r="F9" s="40"/>
      <c r="G9" s="40"/>
      <c r="H9" s="40"/>
      <c r="I9" s="40"/>
      <c r="J9" s="40"/>
      <c r="K9" s="40"/>
      <c r="L9" s="40"/>
      <c r="M9" s="40"/>
      <c r="N9" s="40"/>
      <c r="O9" s="40"/>
      <c r="P9" s="40"/>
      <c r="Q9" s="40"/>
    </row>
    <row r="10" spans="1:24" x14ac:dyDescent="0.2">
      <c r="A10" s="37" t="s">
        <v>37</v>
      </c>
      <c r="B10" s="38"/>
      <c r="C10" s="37" t="s">
        <v>135</v>
      </c>
      <c r="D10" s="40"/>
      <c r="E10" s="40"/>
      <c r="F10" s="40"/>
      <c r="G10" s="40"/>
      <c r="H10" s="40"/>
      <c r="I10" s="40"/>
      <c r="J10" s="40"/>
      <c r="K10" s="40"/>
      <c r="L10" s="38"/>
      <c r="M10" s="38"/>
      <c r="N10" s="38"/>
      <c r="O10" s="38"/>
      <c r="P10" s="38"/>
      <c r="Q10" s="38"/>
    </row>
    <row r="11" spans="1:24" x14ac:dyDescent="0.2">
      <c r="A11" s="74" t="s">
        <v>1</v>
      </c>
      <c r="B11" s="39"/>
      <c r="C11" s="74" t="s">
        <v>80</v>
      </c>
      <c r="D11" s="40"/>
      <c r="E11" s="40"/>
      <c r="F11" s="40"/>
      <c r="G11" s="40"/>
      <c r="H11" s="40"/>
      <c r="I11" s="40"/>
      <c r="J11" s="40"/>
      <c r="K11" s="40"/>
      <c r="L11" s="38"/>
      <c r="M11" s="38"/>
      <c r="N11" s="38"/>
      <c r="O11" s="38"/>
      <c r="P11" s="38"/>
      <c r="Q11" s="38"/>
    </row>
    <row r="12" spans="1:24" x14ac:dyDescent="0.2">
      <c r="A12" s="74" t="s">
        <v>65</v>
      </c>
      <c r="B12" s="41"/>
      <c r="C12" s="74" t="s">
        <v>108</v>
      </c>
      <c r="D12" s="40"/>
      <c r="E12" s="40"/>
      <c r="F12" s="40"/>
      <c r="G12" s="40"/>
      <c r="H12" s="40"/>
      <c r="I12" s="40"/>
      <c r="J12" s="40"/>
      <c r="K12" s="40"/>
      <c r="L12" s="38"/>
      <c r="M12" s="38"/>
      <c r="N12" s="38"/>
      <c r="O12" s="38"/>
      <c r="P12" s="38"/>
      <c r="Q12" s="38"/>
    </row>
    <row r="13" spans="1:24" x14ac:dyDescent="0.2">
      <c r="A13" s="74" t="s">
        <v>7</v>
      </c>
      <c r="B13" s="41"/>
      <c r="C13" s="74" t="s">
        <v>109</v>
      </c>
      <c r="D13" s="40"/>
      <c r="E13" s="40"/>
      <c r="F13" s="40"/>
      <c r="G13" s="40"/>
      <c r="H13" s="40"/>
      <c r="I13" s="40"/>
      <c r="J13" s="40"/>
      <c r="K13" s="40"/>
      <c r="L13" s="38"/>
      <c r="M13" s="38"/>
      <c r="N13" s="38"/>
      <c r="O13" s="38"/>
      <c r="P13" s="38"/>
      <c r="Q13" s="38"/>
    </row>
    <row r="14" spans="1:24" x14ac:dyDescent="0.2">
      <c r="A14" s="74" t="s">
        <v>39</v>
      </c>
      <c r="B14" s="41"/>
      <c r="C14" s="74" t="s">
        <v>136</v>
      </c>
      <c r="D14" s="40"/>
      <c r="E14" s="40"/>
      <c r="F14" s="40"/>
      <c r="G14" s="40"/>
      <c r="H14" s="40"/>
      <c r="I14" s="40"/>
      <c r="J14" s="40"/>
      <c r="K14" s="40"/>
      <c r="L14" s="38"/>
      <c r="M14" s="38"/>
      <c r="N14" s="38"/>
      <c r="O14" s="38"/>
      <c r="P14" s="38"/>
      <c r="Q14" s="38" t="s">
        <v>40</v>
      </c>
      <c r="U14" s="42"/>
    </row>
    <row r="15" spans="1:24" x14ac:dyDescent="0.2">
      <c r="A15" s="670" t="s">
        <v>4</v>
      </c>
      <c r="B15" s="670"/>
      <c r="C15" s="670"/>
      <c r="D15" s="670"/>
      <c r="E15" s="670"/>
      <c r="F15" s="670"/>
      <c r="G15" s="670"/>
      <c r="H15" s="670"/>
      <c r="I15" s="670"/>
      <c r="J15" s="670"/>
      <c r="K15" s="670"/>
      <c r="L15" s="670"/>
      <c r="M15" s="670"/>
      <c r="N15" s="670"/>
      <c r="O15" s="670"/>
      <c r="P15" s="670"/>
      <c r="Q15" s="670"/>
      <c r="R15" s="670"/>
      <c r="S15" s="670"/>
      <c r="T15" s="670"/>
      <c r="U15" s="670"/>
      <c r="V15" s="670"/>
      <c r="W15" s="670"/>
      <c r="X15" s="670"/>
    </row>
    <row r="16" spans="1:24" ht="27.75" customHeight="1" x14ac:dyDescent="0.2">
      <c r="A16" s="674" t="s">
        <v>137</v>
      </c>
      <c r="B16" s="674"/>
      <c r="C16" s="674"/>
      <c r="D16" s="674"/>
      <c r="E16" s="674"/>
      <c r="F16" s="674"/>
      <c r="G16" s="674"/>
      <c r="H16" s="674"/>
      <c r="I16" s="674"/>
      <c r="J16" s="674"/>
      <c r="K16" s="674"/>
      <c r="L16" s="674"/>
      <c r="M16" s="674"/>
      <c r="N16" s="674"/>
      <c r="O16" s="674"/>
      <c r="P16" s="674"/>
      <c r="Q16" s="674"/>
      <c r="R16" s="674"/>
      <c r="S16" s="674"/>
      <c r="T16" s="674"/>
      <c r="U16" s="674"/>
      <c r="V16" s="674"/>
      <c r="W16" s="674"/>
      <c r="X16" s="674"/>
    </row>
    <row r="17" spans="1:24" ht="12.75" customHeight="1" x14ac:dyDescent="0.2">
      <c r="A17" s="661" t="s">
        <v>5</v>
      </c>
      <c r="B17" s="662"/>
      <c r="C17" s="663"/>
      <c r="D17" s="664" t="s">
        <v>8</v>
      </c>
      <c r="E17" s="664" t="s">
        <v>18</v>
      </c>
      <c r="F17" s="666" t="s">
        <v>19</v>
      </c>
      <c r="G17" s="667"/>
      <c r="H17" s="666" t="s">
        <v>20</v>
      </c>
      <c r="I17" s="667"/>
      <c r="J17" s="661" t="s">
        <v>14</v>
      </c>
      <c r="K17" s="663"/>
      <c r="L17" s="661" t="s">
        <v>10</v>
      </c>
      <c r="M17" s="663"/>
      <c r="N17" s="661" t="s">
        <v>13</v>
      </c>
      <c r="O17" s="663"/>
      <c r="P17" s="661" t="s">
        <v>15</v>
      </c>
      <c r="Q17" s="663"/>
      <c r="R17" s="658" t="s">
        <v>28</v>
      </c>
      <c r="S17" s="658"/>
      <c r="T17" s="658"/>
      <c r="U17" s="668" t="s">
        <v>29</v>
      </c>
      <c r="V17" s="666" t="s">
        <v>31</v>
      </c>
      <c r="W17" s="669"/>
      <c r="X17" s="667"/>
    </row>
    <row r="18" spans="1:24" ht="25.5" x14ac:dyDescent="0.2">
      <c r="A18" s="43" t="s">
        <v>17</v>
      </c>
      <c r="B18" s="658" t="s">
        <v>6</v>
      </c>
      <c r="C18" s="658"/>
      <c r="D18" s="665"/>
      <c r="E18" s="665"/>
      <c r="F18" s="44" t="s">
        <v>21</v>
      </c>
      <c r="G18" s="44" t="s">
        <v>22</v>
      </c>
      <c r="H18" s="44" t="s">
        <v>23</v>
      </c>
      <c r="I18" s="44" t="s">
        <v>24</v>
      </c>
      <c r="J18" s="45" t="s">
        <v>11</v>
      </c>
      <c r="K18" s="45" t="s">
        <v>12</v>
      </c>
      <c r="L18" s="45" t="s">
        <v>11</v>
      </c>
      <c r="M18" s="45" t="s">
        <v>12</v>
      </c>
      <c r="N18" s="45" t="s">
        <v>11</v>
      </c>
      <c r="O18" s="45" t="s">
        <v>12</v>
      </c>
      <c r="P18" s="45" t="s">
        <v>11</v>
      </c>
      <c r="Q18" s="45" t="s">
        <v>12</v>
      </c>
      <c r="R18" s="45" t="s">
        <v>11</v>
      </c>
      <c r="S18" s="45" t="s">
        <v>12</v>
      </c>
      <c r="T18" s="45" t="s">
        <v>30</v>
      </c>
      <c r="U18" s="668"/>
      <c r="V18" s="44" t="s">
        <v>32</v>
      </c>
      <c r="W18" s="44" t="s">
        <v>33</v>
      </c>
      <c r="X18" s="44" t="s">
        <v>34</v>
      </c>
    </row>
    <row r="19" spans="1:24" ht="45" customHeight="1" x14ac:dyDescent="0.2">
      <c r="A19" s="46">
        <v>1</v>
      </c>
      <c r="B19" s="656" t="s">
        <v>138</v>
      </c>
      <c r="C19" s="657"/>
      <c r="D19" s="112" t="s">
        <v>139</v>
      </c>
      <c r="E19" s="57">
        <v>0.2</v>
      </c>
      <c r="F19" s="28">
        <f>$F$26*E19</f>
        <v>186089.40000000002</v>
      </c>
      <c r="G19" s="28">
        <f>$G$26*E19</f>
        <v>117241</v>
      </c>
      <c r="H19" s="113">
        <f>J19+L19+N19+P19</f>
        <v>15</v>
      </c>
      <c r="I19" s="52">
        <f>K19+M19+O19+Q19</f>
        <v>4</v>
      </c>
      <c r="J19" s="46">
        <v>5</v>
      </c>
      <c r="K19" s="50">
        <v>0</v>
      </c>
      <c r="L19" s="46">
        <v>5</v>
      </c>
      <c r="M19" s="58">
        <v>0</v>
      </c>
      <c r="N19" s="46">
        <v>5</v>
      </c>
      <c r="O19" s="52">
        <v>4</v>
      </c>
      <c r="P19" s="46"/>
      <c r="Q19" s="52"/>
      <c r="R19" s="53">
        <f t="shared" ref="R19:S26" si="0">J19+L19+N19+P19</f>
        <v>15</v>
      </c>
      <c r="S19" s="53">
        <f t="shared" si="0"/>
        <v>4</v>
      </c>
      <c r="T19" s="53">
        <f>S19-R19</f>
        <v>-11</v>
      </c>
      <c r="U19" s="114"/>
      <c r="V19" s="52">
        <f>O19/N19*100</f>
        <v>80</v>
      </c>
      <c r="W19" s="52">
        <f>G19/F19*100</f>
        <v>63.002513845495756</v>
      </c>
      <c r="X19" s="52">
        <v>0</v>
      </c>
    </row>
    <row r="20" spans="1:24" ht="45" customHeight="1" x14ac:dyDescent="0.2">
      <c r="A20" s="46">
        <v>2</v>
      </c>
      <c r="B20" s="656" t="s">
        <v>140</v>
      </c>
      <c r="C20" s="657"/>
      <c r="D20" s="112" t="s">
        <v>103</v>
      </c>
      <c r="E20" s="57">
        <v>0.1</v>
      </c>
      <c r="F20" s="28">
        <f t="shared" ref="F20:F25" si="1">$F$26*E20</f>
        <v>93044.700000000012</v>
      </c>
      <c r="G20" s="28">
        <f t="shared" ref="G20:G25" si="2">$G$26*E20</f>
        <v>58620.5</v>
      </c>
      <c r="H20" s="113">
        <f t="shared" ref="H20:I25" si="3">J20+L20+N20+P20</f>
        <v>25</v>
      </c>
      <c r="I20" s="52">
        <f t="shared" si="3"/>
        <v>42</v>
      </c>
      <c r="J20" s="46">
        <v>10</v>
      </c>
      <c r="K20" s="50">
        <v>15</v>
      </c>
      <c r="L20" s="46">
        <v>5</v>
      </c>
      <c r="M20" s="58">
        <v>14</v>
      </c>
      <c r="N20" s="46">
        <v>10</v>
      </c>
      <c r="O20" s="52">
        <v>13</v>
      </c>
      <c r="P20" s="46"/>
      <c r="Q20" s="52"/>
      <c r="R20" s="53">
        <f t="shared" si="0"/>
        <v>25</v>
      </c>
      <c r="S20" s="53">
        <f t="shared" si="0"/>
        <v>42</v>
      </c>
      <c r="T20" s="53">
        <f t="shared" ref="T20:T26" si="4">S20-R20</f>
        <v>17</v>
      </c>
      <c r="U20" s="114"/>
      <c r="V20" s="52">
        <f t="shared" ref="V20:V26" si="5">O20/N20*100</f>
        <v>130</v>
      </c>
      <c r="W20" s="52">
        <f t="shared" ref="W20:W26" si="6">G20/F20*100</f>
        <v>63.002513845495756</v>
      </c>
      <c r="X20" s="52">
        <f t="shared" ref="X20:X26" si="7">W20/V20*100</f>
        <v>48.463472188842886</v>
      </c>
    </row>
    <row r="21" spans="1:24" ht="45" customHeight="1" x14ac:dyDescent="0.2">
      <c r="A21" s="46">
        <v>3</v>
      </c>
      <c r="B21" s="656" t="s">
        <v>141</v>
      </c>
      <c r="C21" s="657"/>
      <c r="D21" s="112" t="s">
        <v>142</v>
      </c>
      <c r="E21" s="57">
        <v>0.1</v>
      </c>
      <c r="F21" s="28">
        <f t="shared" si="1"/>
        <v>93044.700000000012</v>
      </c>
      <c r="G21" s="28">
        <f t="shared" si="2"/>
        <v>58620.5</v>
      </c>
      <c r="H21" s="113">
        <f t="shared" si="3"/>
        <v>3</v>
      </c>
      <c r="I21" s="52">
        <f t="shared" si="3"/>
        <v>5</v>
      </c>
      <c r="J21" s="46">
        <v>1</v>
      </c>
      <c r="K21" s="50">
        <v>2</v>
      </c>
      <c r="L21" s="46">
        <v>1</v>
      </c>
      <c r="M21" s="58">
        <v>2</v>
      </c>
      <c r="N21" s="46">
        <v>1</v>
      </c>
      <c r="O21" s="52">
        <v>1</v>
      </c>
      <c r="P21" s="46"/>
      <c r="Q21" s="52"/>
      <c r="R21" s="53">
        <f t="shared" si="0"/>
        <v>3</v>
      </c>
      <c r="S21" s="53">
        <f t="shared" si="0"/>
        <v>5</v>
      </c>
      <c r="T21" s="53">
        <f t="shared" si="4"/>
        <v>2</v>
      </c>
      <c r="U21" s="114"/>
      <c r="V21" s="52">
        <f t="shared" si="5"/>
        <v>100</v>
      </c>
      <c r="W21" s="52">
        <f t="shared" si="6"/>
        <v>63.002513845495756</v>
      </c>
      <c r="X21" s="52">
        <f t="shared" si="7"/>
        <v>63.002513845495756</v>
      </c>
    </row>
    <row r="22" spans="1:24" ht="45" customHeight="1" x14ac:dyDescent="0.2">
      <c r="A22" s="46">
        <v>4</v>
      </c>
      <c r="B22" s="656" t="s">
        <v>143</v>
      </c>
      <c r="C22" s="657"/>
      <c r="D22" s="112" t="s">
        <v>71</v>
      </c>
      <c r="E22" s="57">
        <v>0.05</v>
      </c>
      <c r="F22" s="28">
        <f t="shared" si="1"/>
        <v>46522.350000000006</v>
      </c>
      <c r="G22" s="28">
        <f t="shared" si="2"/>
        <v>29310.25</v>
      </c>
      <c r="H22" s="113">
        <f t="shared" si="3"/>
        <v>15</v>
      </c>
      <c r="I22" s="52">
        <f t="shared" si="3"/>
        <v>328</v>
      </c>
      <c r="J22" s="46">
        <v>5</v>
      </c>
      <c r="K22" s="50">
        <v>124</v>
      </c>
      <c r="L22" s="46">
        <v>5</v>
      </c>
      <c r="M22" s="58">
        <v>76</v>
      </c>
      <c r="N22" s="46">
        <v>5</v>
      </c>
      <c r="O22" s="52">
        <v>128</v>
      </c>
      <c r="P22" s="46"/>
      <c r="Q22" s="52"/>
      <c r="R22" s="53">
        <f t="shared" si="0"/>
        <v>15</v>
      </c>
      <c r="S22" s="53">
        <f t="shared" si="0"/>
        <v>328</v>
      </c>
      <c r="T22" s="53">
        <f t="shared" si="4"/>
        <v>313</v>
      </c>
      <c r="U22" s="114"/>
      <c r="V22" s="52">
        <f t="shared" si="5"/>
        <v>2560</v>
      </c>
      <c r="W22" s="52">
        <f t="shared" si="6"/>
        <v>63.002513845495756</v>
      </c>
      <c r="X22" s="52">
        <f t="shared" si="7"/>
        <v>2.4610356970896778</v>
      </c>
    </row>
    <row r="23" spans="1:24" ht="45" customHeight="1" x14ac:dyDescent="0.2">
      <c r="A23" s="46">
        <v>5</v>
      </c>
      <c r="B23" s="656" t="s">
        <v>144</v>
      </c>
      <c r="C23" s="657"/>
      <c r="D23" s="112" t="s">
        <v>145</v>
      </c>
      <c r="E23" s="57">
        <v>0.1</v>
      </c>
      <c r="F23" s="28">
        <f t="shared" si="1"/>
        <v>93044.700000000012</v>
      </c>
      <c r="G23" s="28">
        <f t="shared" si="2"/>
        <v>58620.5</v>
      </c>
      <c r="H23" s="113">
        <f t="shared" si="3"/>
        <v>20</v>
      </c>
      <c r="I23" s="52">
        <f t="shared" si="3"/>
        <v>92</v>
      </c>
      <c r="J23" s="46">
        <v>5</v>
      </c>
      <c r="K23" s="50">
        <v>34</v>
      </c>
      <c r="L23" s="46">
        <v>10</v>
      </c>
      <c r="M23" s="58">
        <v>38</v>
      </c>
      <c r="N23" s="46">
        <v>5</v>
      </c>
      <c r="O23" s="52">
        <v>20</v>
      </c>
      <c r="P23" s="46"/>
      <c r="Q23" s="52"/>
      <c r="R23" s="53">
        <f t="shared" si="0"/>
        <v>20</v>
      </c>
      <c r="S23" s="53">
        <f t="shared" si="0"/>
        <v>92</v>
      </c>
      <c r="T23" s="53">
        <f t="shared" si="4"/>
        <v>72</v>
      </c>
      <c r="U23" s="114"/>
      <c r="V23" s="52">
        <f t="shared" si="5"/>
        <v>400</v>
      </c>
      <c r="W23" s="52">
        <f t="shared" si="6"/>
        <v>63.002513845495756</v>
      </c>
      <c r="X23" s="52">
        <f t="shared" si="7"/>
        <v>15.750628461373939</v>
      </c>
    </row>
    <row r="24" spans="1:24" ht="45" customHeight="1" x14ac:dyDescent="0.2">
      <c r="A24" s="46">
        <v>6</v>
      </c>
      <c r="B24" s="656" t="s">
        <v>146</v>
      </c>
      <c r="C24" s="657"/>
      <c r="D24" s="112" t="s">
        <v>146</v>
      </c>
      <c r="E24" s="57">
        <v>0.4</v>
      </c>
      <c r="F24" s="28">
        <f t="shared" si="1"/>
        <v>372178.80000000005</v>
      </c>
      <c r="G24" s="28">
        <f t="shared" si="2"/>
        <v>234482</v>
      </c>
      <c r="H24" s="113">
        <f t="shared" si="3"/>
        <v>15</v>
      </c>
      <c r="I24" s="52">
        <f t="shared" si="3"/>
        <v>41</v>
      </c>
      <c r="J24" s="46">
        <v>5</v>
      </c>
      <c r="K24" s="50">
        <v>11</v>
      </c>
      <c r="L24" s="46">
        <v>5</v>
      </c>
      <c r="M24" s="58">
        <v>14</v>
      </c>
      <c r="N24" s="46">
        <v>5</v>
      </c>
      <c r="O24" s="52">
        <v>16</v>
      </c>
      <c r="P24" s="46"/>
      <c r="Q24" s="52"/>
      <c r="R24" s="53">
        <f t="shared" si="0"/>
        <v>15</v>
      </c>
      <c r="S24" s="53">
        <f t="shared" si="0"/>
        <v>41</v>
      </c>
      <c r="T24" s="53">
        <f t="shared" si="4"/>
        <v>26</v>
      </c>
      <c r="U24" s="114"/>
      <c r="V24" s="52">
        <f t="shared" si="5"/>
        <v>320</v>
      </c>
      <c r="W24" s="52">
        <f t="shared" si="6"/>
        <v>63.002513845495756</v>
      </c>
      <c r="X24" s="52">
        <f t="shared" si="7"/>
        <v>19.688285576717423</v>
      </c>
    </row>
    <row r="25" spans="1:24" ht="45" customHeight="1" x14ac:dyDescent="0.2">
      <c r="A25" s="46">
        <v>7</v>
      </c>
      <c r="B25" s="656" t="s">
        <v>147</v>
      </c>
      <c r="C25" s="657"/>
      <c r="D25" s="112" t="s">
        <v>148</v>
      </c>
      <c r="E25" s="57">
        <v>0.05</v>
      </c>
      <c r="F25" s="28">
        <f t="shared" si="1"/>
        <v>46522.350000000006</v>
      </c>
      <c r="G25" s="28">
        <f t="shared" si="2"/>
        <v>29310.25</v>
      </c>
      <c r="H25" s="113">
        <f t="shared" si="3"/>
        <v>4</v>
      </c>
      <c r="I25" s="52">
        <f t="shared" si="3"/>
        <v>0</v>
      </c>
      <c r="J25" s="46">
        <v>1</v>
      </c>
      <c r="K25" s="50">
        <v>0</v>
      </c>
      <c r="L25" s="46">
        <v>2</v>
      </c>
      <c r="M25" s="58">
        <v>0</v>
      </c>
      <c r="N25" s="46">
        <v>1</v>
      </c>
      <c r="O25" s="52">
        <v>0</v>
      </c>
      <c r="P25" s="46"/>
      <c r="Q25" s="52"/>
      <c r="R25" s="53">
        <f t="shared" si="0"/>
        <v>4</v>
      </c>
      <c r="S25" s="53">
        <f t="shared" si="0"/>
        <v>0</v>
      </c>
      <c r="T25" s="53">
        <f t="shared" si="4"/>
        <v>-4</v>
      </c>
      <c r="U25" s="114"/>
      <c r="V25" s="52">
        <f t="shared" si="5"/>
        <v>0</v>
      </c>
      <c r="W25" s="52">
        <f t="shared" si="6"/>
        <v>63.002513845495756</v>
      </c>
      <c r="X25" s="52">
        <v>0</v>
      </c>
    </row>
    <row r="26" spans="1:24" s="1" customFormat="1" ht="36.75" customHeight="1" x14ac:dyDescent="0.2">
      <c r="A26" s="671" t="s">
        <v>25</v>
      </c>
      <c r="B26" s="672"/>
      <c r="C26" s="673"/>
      <c r="D26" s="47"/>
      <c r="E26" s="48">
        <f>SUM(E19:E25)</f>
        <v>1</v>
      </c>
      <c r="F26" s="61">
        <v>930447</v>
      </c>
      <c r="G26" s="61">
        <v>586205</v>
      </c>
      <c r="H26" s="47">
        <f t="shared" ref="H26:Q26" si="8">SUM(H19:H25)</f>
        <v>97</v>
      </c>
      <c r="I26" s="47">
        <f t="shared" si="8"/>
        <v>512</v>
      </c>
      <c r="J26" s="47">
        <f t="shared" si="8"/>
        <v>32</v>
      </c>
      <c r="K26" s="47">
        <f t="shared" si="8"/>
        <v>186</v>
      </c>
      <c r="L26" s="47">
        <f t="shared" si="8"/>
        <v>33</v>
      </c>
      <c r="M26" s="47">
        <f t="shared" si="8"/>
        <v>144</v>
      </c>
      <c r="N26" s="47">
        <f t="shared" si="8"/>
        <v>32</v>
      </c>
      <c r="O26" s="47">
        <f t="shared" si="8"/>
        <v>182</v>
      </c>
      <c r="P26" s="47">
        <f t="shared" si="8"/>
        <v>0</v>
      </c>
      <c r="Q26" s="47">
        <f t="shared" si="8"/>
        <v>0</v>
      </c>
      <c r="R26" s="49">
        <f t="shared" si="0"/>
        <v>97</v>
      </c>
      <c r="S26" s="49">
        <f t="shared" si="0"/>
        <v>512</v>
      </c>
      <c r="T26" s="49">
        <f t="shared" si="4"/>
        <v>415</v>
      </c>
      <c r="U26" s="49"/>
      <c r="V26" s="52">
        <f t="shared" si="5"/>
        <v>568.75</v>
      </c>
      <c r="W26" s="52">
        <f t="shared" si="6"/>
        <v>63.00251384549577</v>
      </c>
      <c r="X26" s="52">
        <f t="shared" si="7"/>
        <v>11.077365071735521</v>
      </c>
    </row>
    <row r="27" spans="1:24" s="4" customFormat="1" ht="14.25" customHeight="1" x14ac:dyDescent="0.2">
      <c r="A27" s="38"/>
      <c r="B27" s="38"/>
      <c r="C27" s="38"/>
      <c r="D27" s="38"/>
      <c r="E27" s="38"/>
      <c r="F27" s="62"/>
      <c r="G27" s="38"/>
      <c r="H27" s="38"/>
      <c r="I27" s="38"/>
      <c r="J27" s="38"/>
      <c r="K27" s="38"/>
      <c r="L27" s="38"/>
      <c r="M27" s="38"/>
      <c r="N27" s="38"/>
      <c r="O27" s="38"/>
      <c r="P27" s="38"/>
      <c r="Q27" s="38"/>
      <c r="R27" s="38"/>
      <c r="S27" s="38"/>
      <c r="T27" s="38"/>
      <c r="U27" s="38"/>
      <c r="V27" s="38"/>
      <c r="W27" s="38"/>
      <c r="X27" s="38"/>
    </row>
    <row r="28" spans="1:24" s="4" customFormat="1" ht="14.25" customHeight="1" x14ac:dyDescent="0.2">
      <c r="A28" s="38"/>
      <c r="B28" s="37" t="s">
        <v>26</v>
      </c>
      <c r="C28" s="38"/>
      <c r="D28" s="38"/>
      <c r="E28" s="38"/>
      <c r="F28" s="62"/>
      <c r="G28" s="38"/>
      <c r="H28" s="38" t="s">
        <v>27</v>
      </c>
      <c r="I28" s="38"/>
      <c r="J28" s="38"/>
      <c r="K28" s="38"/>
      <c r="L28" s="38"/>
      <c r="M28" s="38"/>
      <c r="N28" s="38"/>
      <c r="O28" s="38"/>
      <c r="P28" s="38"/>
      <c r="Q28" s="38"/>
      <c r="R28" s="38"/>
      <c r="S28" s="38"/>
      <c r="T28" s="38"/>
      <c r="U28" s="38"/>
      <c r="V28" s="38"/>
      <c r="W28" s="38"/>
      <c r="X28" s="38"/>
    </row>
    <row r="29" spans="1:24" x14ac:dyDescent="0.2">
      <c r="J29" s="115"/>
      <c r="K29" s="115"/>
      <c r="L29" s="115"/>
      <c r="M29" s="115"/>
      <c r="N29" s="115"/>
      <c r="O29" s="115"/>
      <c r="P29" s="115"/>
    </row>
    <row r="30" spans="1:24" x14ac:dyDescent="0.2">
      <c r="J30" s="115"/>
      <c r="K30" s="115"/>
      <c r="L30" s="115"/>
      <c r="M30" s="115"/>
      <c r="N30" s="115"/>
      <c r="O30" s="115"/>
      <c r="P30" s="115"/>
    </row>
    <row r="31" spans="1:24" x14ac:dyDescent="0.2">
      <c r="J31" s="115"/>
      <c r="K31" s="115"/>
      <c r="L31" s="115"/>
      <c r="M31" s="115"/>
      <c r="N31" s="115"/>
      <c r="O31" s="115"/>
      <c r="P31" s="115"/>
    </row>
    <row r="32" spans="1:24" x14ac:dyDescent="0.2">
      <c r="J32" s="115"/>
      <c r="K32" s="115"/>
      <c r="L32" s="115"/>
      <c r="M32" s="115"/>
      <c r="N32" s="115"/>
      <c r="O32" s="115"/>
      <c r="P32" s="115"/>
    </row>
    <row r="33" spans="10:16" x14ac:dyDescent="0.2">
      <c r="J33" s="115"/>
      <c r="K33" s="115"/>
      <c r="L33" s="115"/>
      <c r="M33" s="115"/>
      <c r="N33" s="115"/>
      <c r="O33" s="115"/>
      <c r="P33" s="115"/>
    </row>
    <row r="34" spans="10:16" x14ac:dyDescent="0.2">
      <c r="J34" s="115"/>
      <c r="K34" s="115"/>
      <c r="L34" s="115"/>
      <c r="M34" s="115"/>
      <c r="N34" s="115"/>
      <c r="O34" s="115"/>
      <c r="P34" s="115"/>
    </row>
    <row r="35" spans="10:16" x14ac:dyDescent="0.2">
      <c r="J35" s="115"/>
      <c r="K35" s="115"/>
      <c r="L35" s="115"/>
      <c r="M35" s="115"/>
      <c r="N35" s="115"/>
      <c r="O35" s="115"/>
      <c r="P35" s="115"/>
    </row>
    <row r="36" spans="10:16" x14ac:dyDescent="0.2">
      <c r="J36" s="115"/>
      <c r="K36" s="115"/>
      <c r="L36" s="115"/>
      <c r="M36" s="115"/>
      <c r="N36" s="115"/>
      <c r="O36" s="115"/>
      <c r="P36" s="115"/>
    </row>
    <row r="37" spans="10:16" x14ac:dyDescent="0.2">
      <c r="J37" s="115"/>
      <c r="K37" s="115"/>
      <c r="L37" s="115"/>
      <c r="M37" s="115"/>
      <c r="N37" s="115"/>
      <c r="O37" s="115"/>
      <c r="P37" s="115"/>
    </row>
    <row r="38" spans="10:16" x14ac:dyDescent="0.2">
      <c r="J38" s="115"/>
      <c r="K38" s="115"/>
      <c r="L38" s="115"/>
      <c r="M38" s="115"/>
      <c r="N38" s="115"/>
      <c r="O38" s="115"/>
      <c r="P38" s="115"/>
    </row>
    <row r="39" spans="10:16" x14ac:dyDescent="0.2">
      <c r="J39" s="115"/>
      <c r="K39" s="115"/>
      <c r="L39" s="115"/>
      <c r="M39" s="115"/>
      <c r="N39" s="115"/>
      <c r="O39" s="115"/>
      <c r="P39" s="115"/>
    </row>
    <row r="40" spans="10:16" x14ac:dyDescent="0.2">
      <c r="J40" s="115"/>
      <c r="K40" s="115"/>
      <c r="L40" s="115"/>
      <c r="M40" s="115"/>
      <c r="N40" s="115"/>
      <c r="O40" s="115"/>
      <c r="P40" s="115"/>
    </row>
    <row r="41" spans="10:16" x14ac:dyDescent="0.2">
      <c r="J41" s="115"/>
      <c r="K41" s="115"/>
      <c r="L41" s="115"/>
      <c r="M41" s="115"/>
      <c r="N41" s="115"/>
      <c r="O41" s="115"/>
      <c r="P41" s="115"/>
    </row>
    <row r="42" spans="10:16" x14ac:dyDescent="0.2">
      <c r="J42" s="115"/>
      <c r="K42" s="115"/>
      <c r="L42" s="115"/>
      <c r="M42" s="115"/>
      <c r="N42" s="115"/>
      <c r="O42" s="115"/>
      <c r="P42" s="115"/>
    </row>
    <row r="43" spans="10:16" x14ac:dyDescent="0.2">
      <c r="J43" s="115"/>
      <c r="K43" s="115"/>
      <c r="L43" s="115"/>
      <c r="M43" s="115"/>
      <c r="N43" s="115"/>
      <c r="O43" s="115"/>
      <c r="P43" s="115"/>
    </row>
  </sheetData>
  <mergeCells count="30">
    <mergeCell ref="A6:X6"/>
    <mergeCell ref="A1:X1"/>
    <mergeCell ref="A2:X2"/>
    <mergeCell ref="A3:X3"/>
    <mergeCell ref="A4:X4"/>
    <mergeCell ref="A5:X5"/>
    <mergeCell ref="B18:C18"/>
    <mergeCell ref="A7:X7"/>
    <mergeCell ref="A15:X15"/>
    <mergeCell ref="A16:X16"/>
    <mergeCell ref="A17:C17"/>
    <mergeCell ref="D17:D18"/>
    <mergeCell ref="E17:E18"/>
    <mergeCell ref="F17:G17"/>
    <mergeCell ref="H17:I17"/>
    <mergeCell ref="J17:K17"/>
    <mergeCell ref="L17:M17"/>
    <mergeCell ref="N17:O17"/>
    <mergeCell ref="P17:Q17"/>
    <mergeCell ref="R17:T17"/>
    <mergeCell ref="U17:U18"/>
    <mergeCell ref="V17:X17"/>
    <mergeCell ref="B25:C25"/>
    <mergeCell ref="A26:C26"/>
    <mergeCell ref="B19:C19"/>
    <mergeCell ref="B20:C20"/>
    <mergeCell ref="B21:C21"/>
    <mergeCell ref="B22:C22"/>
    <mergeCell ref="B23:C23"/>
    <mergeCell ref="B24:C2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topLeftCell="A24" workbookViewId="0">
      <selection activeCell="U36" sqref="U36"/>
    </sheetView>
  </sheetViews>
  <sheetFormatPr baseColWidth="10" defaultRowHeight="12.75" x14ac:dyDescent="0.2"/>
  <cols>
    <col min="1" max="1" width="5.42578125" style="35" customWidth="1"/>
    <col min="2" max="2" width="12" style="35" customWidth="1"/>
    <col min="3" max="3" width="40.7109375" style="35" customWidth="1"/>
    <col min="4" max="4" width="14.7109375" style="35" customWidth="1"/>
    <col min="5" max="5" width="10.85546875" style="35" customWidth="1"/>
    <col min="6" max="6" width="12.42578125" style="35" customWidth="1"/>
    <col min="7" max="7" width="12.140625" style="35" customWidth="1"/>
    <col min="8" max="10" width="10.85546875" style="35" hidden="1" customWidth="1"/>
    <col min="11" max="11" width="9.28515625" style="35" hidden="1" customWidth="1"/>
    <col min="12" max="12" width="11.140625" style="35" hidden="1" customWidth="1"/>
    <col min="13" max="13" width="9.28515625" style="35" hidden="1" customWidth="1"/>
    <col min="14" max="14" width="10.7109375" style="35" customWidth="1"/>
    <col min="15" max="15" width="9.28515625" style="35" customWidth="1"/>
    <col min="16" max="16" width="11.7109375" style="35" hidden="1" customWidth="1"/>
    <col min="17" max="20" width="9.28515625" style="35" hidden="1" customWidth="1"/>
    <col min="21" max="21" width="24.7109375" style="35" customWidth="1"/>
    <col min="22" max="24" width="8.85546875" style="35" customWidth="1"/>
    <col min="25" max="16384" width="11.42578125" style="35"/>
  </cols>
  <sheetData>
    <row r="1" spans="1:24" x14ac:dyDescent="0.2">
      <c r="A1" s="670" t="s">
        <v>54</v>
      </c>
      <c r="B1" s="670"/>
      <c r="C1" s="670"/>
      <c r="D1" s="670"/>
      <c r="E1" s="670"/>
      <c r="F1" s="670"/>
      <c r="G1" s="670"/>
      <c r="H1" s="670"/>
      <c r="I1" s="670"/>
      <c r="J1" s="670"/>
      <c r="K1" s="670"/>
      <c r="L1" s="670"/>
      <c r="M1" s="670"/>
      <c r="N1" s="670"/>
      <c r="O1" s="670"/>
      <c r="P1" s="670"/>
      <c r="Q1" s="670"/>
      <c r="R1" s="670"/>
      <c r="S1" s="670"/>
      <c r="T1" s="670"/>
      <c r="U1" s="670"/>
      <c r="V1" s="670"/>
      <c r="W1" s="670"/>
      <c r="X1" s="670"/>
    </row>
    <row r="2" spans="1:24" x14ac:dyDescent="0.2">
      <c r="A2" s="670" t="s">
        <v>0</v>
      </c>
      <c r="B2" s="670"/>
      <c r="C2" s="670"/>
      <c r="D2" s="670"/>
      <c r="E2" s="670"/>
      <c r="F2" s="670"/>
      <c r="G2" s="670"/>
      <c r="H2" s="670"/>
      <c r="I2" s="670"/>
      <c r="J2" s="670"/>
      <c r="K2" s="670"/>
      <c r="L2" s="670"/>
      <c r="M2" s="670"/>
      <c r="N2" s="670"/>
      <c r="O2" s="670"/>
      <c r="P2" s="670"/>
      <c r="Q2" s="670"/>
      <c r="R2" s="670"/>
      <c r="S2" s="670"/>
      <c r="T2" s="670"/>
      <c r="U2" s="670"/>
      <c r="V2" s="670"/>
      <c r="W2" s="670"/>
      <c r="X2" s="670"/>
    </row>
    <row r="3" spans="1:24" x14ac:dyDescent="0.2">
      <c r="A3" s="670" t="s">
        <v>16</v>
      </c>
      <c r="B3" s="670"/>
      <c r="C3" s="670"/>
      <c r="D3" s="670"/>
      <c r="E3" s="670"/>
      <c r="F3" s="670"/>
      <c r="G3" s="670"/>
      <c r="H3" s="670"/>
      <c r="I3" s="670"/>
      <c r="J3" s="670"/>
      <c r="K3" s="670"/>
      <c r="L3" s="670"/>
      <c r="M3" s="670"/>
      <c r="N3" s="670"/>
      <c r="O3" s="670"/>
      <c r="P3" s="670"/>
      <c r="Q3" s="670"/>
      <c r="R3" s="670"/>
      <c r="S3" s="670"/>
      <c r="T3" s="670"/>
      <c r="U3" s="670"/>
      <c r="V3" s="670"/>
      <c r="W3" s="670"/>
      <c r="X3" s="670"/>
    </row>
    <row r="4" spans="1:24" hidden="1" x14ac:dyDescent="0.2">
      <c r="A4" s="659" t="s">
        <v>55</v>
      </c>
      <c r="B4" s="659"/>
      <c r="C4" s="659"/>
      <c r="D4" s="659"/>
      <c r="E4" s="659"/>
      <c r="F4" s="659"/>
      <c r="G4" s="659"/>
      <c r="H4" s="659"/>
      <c r="I4" s="659"/>
      <c r="J4" s="659"/>
      <c r="K4" s="659"/>
      <c r="L4" s="659"/>
      <c r="M4" s="659"/>
      <c r="N4" s="659"/>
      <c r="O4" s="659"/>
      <c r="P4" s="659"/>
      <c r="Q4" s="659"/>
      <c r="R4" s="659"/>
      <c r="S4" s="659"/>
      <c r="T4" s="659"/>
      <c r="U4" s="659"/>
      <c r="V4" s="659"/>
      <c r="W4" s="659"/>
      <c r="X4" s="659"/>
    </row>
    <row r="5" spans="1:24" hidden="1" x14ac:dyDescent="0.2">
      <c r="A5" s="659" t="s">
        <v>56</v>
      </c>
      <c r="B5" s="659"/>
      <c r="C5" s="659"/>
      <c r="D5" s="659"/>
      <c r="E5" s="659"/>
      <c r="F5" s="659"/>
      <c r="G5" s="659"/>
      <c r="H5" s="659"/>
      <c r="I5" s="659"/>
      <c r="J5" s="659"/>
      <c r="K5" s="659"/>
      <c r="L5" s="659"/>
      <c r="M5" s="659"/>
      <c r="N5" s="659"/>
      <c r="O5" s="659"/>
      <c r="P5" s="659"/>
      <c r="Q5" s="659"/>
      <c r="R5" s="659"/>
      <c r="S5" s="659"/>
      <c r="T5" s="659"/>
      <c r="U5" s="659"/>
      <c r="V5" s="659"/>
      <c r="W5" s="659"/>
      <c r="X5" s="659"/>
    </row>
    <row r="6" spans="1:24" x14ac:dyDescent="0.2">
      <c r="A6" s="659" t="s">
        <v>57</v>
      </c>
      <c r="B6" s="659"/>
      <c r="C6" s="659"/>
      <c r="D6" s="659"/>
      <c r="E6" s="659"/>
      <c r="F6" s="659"/>
      <c r="G6" s="659"/>
      <c r="H6" s="659"/>
      <c r="I6" s="659"/>
      <c r="J6" s="659"/>
      <c r="K6" s="659"/>
      <c r="L6" s="659"/>
      <c r="M6" s="659"/>
      <c r="N6" s="659"/>
      <c r="O6" s="659"/>
      <c r="P6" s="659"/>
      <c r="Q6" s="659"/>
      <c r="R6" s="659"/>
      <c r="S6" s="659"/>
      <c r="T6" s="659"/>
      <c r="U6" s="659"/>
      <c r="V6" s="659"/>
      <c r="W6" s="659"/>
      <c r="X6" s="659"/>
    </row>
    <row r="7" spans="1:24" hidden="1" x14ac:dyDescent="0.2">
      <c r="A7" s="659" t="s">
        <v>62</v>
      </c>
      <c r="B7" s="659"/>
      <c r="C7" s="659"/>
      <c r="D7" s="659"/>
      <c r="E7" s="659"/>
      <c r="F7" s="659"/>
      <c r="G7" s="659"/>
      <c r="H7" s="659"/>
      <c r="I7" s="659"/>
      <c r="J7" s="659"/>
      <c r="K7" s="659"/>
      <c r="L7" s="659"/>
      <c r="M7" s="659"/>
      <c r="N7" s="659"/>
      <c r="O7" s="659"/>
      <c r="P7" s="659"/>
      <c r="Q7" s="659"/>
      <c r="R7" s="659"/>
      <c r="S7" s="659"/>
      <c r="T7" s="659"/>
      <c r="U7" s="659"/>
    </row>
    <row r="8" spans="1:24" x14ac:dyDescent="0.2">
      <c r="A8" s="36"/>
      <c r="B8" s="36"/>
      <c r="C8" s="36"/>
      <c r="D8" s="36"/>
      <c r="E8" s="36"/>
      <c r="F8" s="36"/>
      <c r="G8" s="36"/>
      <c r="H8" s="36"/>
      <c r="I8" s="36"/>
      <c r="J8" s="36"/>
      <c r="K8" s="36"/>
      <c r="L8" s="36"/>
      <c r="M8" s="36"/>
      <c r="N8" s="36"/>
      <c r="O8" s="36"/>
      <c r="P8" s="36"/>
      <c r="Q8" s="36"/>
      <c r="R8" s="36"/>
      <c r="S8" s="36"/>
      <c r="T8" s="36"/>
      <c r="U8" s="36"/>
    </row>
    <row r="9" spans="1:24" x14ac:dyDescent="0.2">
      <c r="A9" s="37" t="s">
        <v>37</v>
      </c>
      <c r="B9" s="38"/>
      <c r="C9" s="37" t="s">
        <v>135</v>
      </c>
      <c r="D9" s="40"/>
      <c r="E9" s="40"/>
      <c r="F9" s="40"/>
      <c r="G9" s="40"/>
      <c r="H9" s="40"/>
      <c r="I9" s="40"/>
      <c r="J9" s="40"/>
      <c r="K9" s="40"/>
      <c r="L9" s="40"/>
      <c r="M9" s="40"/>
      <c r="N9" s="40"/>
      <c r="O9" s="40"/>
      <c r="P9" s="40"/>
      <c r="Q9" s="40"/>
    </row>
    <row r="10" spans="1:24" x14ac:dyDescent="0.2">
      <c r="A10" s="74" t="s">
        <v>1</v>
      </c>
      <c r="B10" s="39"/>
      <c r="C10" s="74" t="s">
        <v>80</v>
      </c>
      <c r="D10" s="40"/>
      <c r="E10" s="40"/>
      <c r="F10" s="40"/>
      <c r="G10" s="40"/>
      <c r="H10" s="40"/>
      <c r="I10" s="40"/>
      <c r="J10" s="40"/>
      <c r="K10" s="40"/>
      <c r="L10" s="38"/>
      <c r="M10" s="38"/>
      <c r="N10" s="38"/>
      <c r="O10" s="38"/>
      <c r="P10" s="38"/>
      <c r="Q10" s="38"/>
    </row>
    <row r="11" spans="1:24" x14ac:dyDescent="0.2">
      <c r="A11" s="74" t="s">
        <v>65</v>
      </c>
      <c r="B11" s="41"/>
      <c r="C11" s="74" t="s">
        <v>108</v>
      </c>
      <c r="D11" s="40"/>
      <c r="E11" s="40"/>
      <c r="F11" s="40"/>
      <c r="G11" s="40"/>
      <c r="H11" s="40"/>
      <c r="I11" s="40"/>
      <c r="J11" s="40"/>
      <c r="K11" s="40"/>
      <c r="L11" s="38"/>
      <c r="M11" s="38"/>
      <c r="N11" s="38"/>
      <c r="O11" s="38"/>
      <c r="P11" s="38"/>
      <c r="Q11" s="38"/>
    </row>
    <row r="12" spans="1:24" x14ac:dyDescent="0.2">
      <c r="A12" s="74" t="s">
        <v>7</v>
      </c>
      <c r="B12" s="41"/>
      <c r="C12" s="74" t="s">
        <v>149</v>
      </c>
      <c r="D12" s="40"/>
      <c r="E12" s="40"/>
      <c r="F12" s="40"/>
      <c r="G12" s="40"/>
      <c r="H12" s="40"/>
      <c r="I12" s="40"/>
      <c r="J12" s="40"/>
      <c r="K12" s="40"/>
      <c r="L12" s="38"/>
      <c r="M12" s="38"/>
      <c r="N12" s="38"/>
      <c r="O12" s="38"/>
      <c r="P12" s="38"/>
      <c r="Q12" s="38"/>
    </row>
    <row r="13" spans="1:24" x14ac:dyDescent="0.2">
      <c r="A13" s="74" t="s">
        <v>39</v>
      </c>
      <c r="B13" s="41"/>
      <c r="C13" s="74" t="s">
        <v>150</v>
      </c>
      <c r="D13" s="40"/>
      <c r="E13" s="40"/>
      <c r="F13" s="40"/>
      <c r="G13" s="40"/>
      <c r="H13" s="40"/>
      <c r="I13" s="40"/>
      <c r="J13" s="40"/>
      <c r="K13" s="40"/>
      <c r="L13" s="38"/>
      <c r="M13" s="38"/>
      <c r="N13" s="38"/>
      <c r="O13" s="38"/>
      <c r="P13" s="38"/>
      <c r="Q13" s="38"/>
    </row>
    <row r="14" spans="1:24" x14ac:dyDescent="0.2">
      <c r="A14" s="40"/>
      <c r="B14" s="40"/>
      <c r="C14" s="40"/>
      <c r="D14" s="40"/>
      <c r="E14" s="40"/>
      <c r="F14" s="40"/>
      <c r="G14" s="40"/>
      <c r="H14" s="40"/>
      <c r="I14" s="40"/>
      <c r="J14" s="40"/>
      <c r="K14" s="40"/>
      <c r="L14" s="38"/>
      <c r="M14" s="38"/>
      <c r="N14" s="38"/>
      <c r="O14" s="38"/>
      <c r="P14" s="38"/>
      <c r="Q14" s="38" t="s">
        <v>40</v>
      </c>
      <c r="T14" s="42"/>
      <c r="U14" s="42"/>
    </row>
    <row r="15" spans="1:24" x14ac:dyDescent="0.2">
      <c r="A15" s="714" t="s">
        <v>4</v>
      </c>
      <c r="B15" s="659"/>
      <c r="C15" s="659"/>
      <c r="D15" s="659"/>
      <c r="E15" s="659"/>
      <c r="F15" s="659"/>
      <c r="G15" s="659"/>
      <c r="H15" s="659"/>
      <c r="I15" s="659"/>
      <c r="J15" s="659"/>
      <c r="K15" s="659"/>
      <c r="L15" s="659"/>
      <c r="M15" s="659"/>
      <c r="N15" s="659"/>
      <c r="O15" s="659"/>
      <c r="P15" s="659"/>
      <c r="Q15" s="659"/>
      <c r="R15" s="659"/>
      <c r="S15" s="659"/>
      <c r="T15" s="659"/>
      <c r="U15" s="659"/>
    </row>
    <row r="16" spans="1:24" ht="26.25" customHeight="1" x14ac:dyDescent="0.2">
      <c r="A16" s="715" t="s">
        <v>151</v>
      </c>
      <c r="B16" s="674"/>
      <c r="C16" s="674"/>
      <c r="D16" s="674"/>
      <c r="E16" s="674"/>
      <c r="F16" s="674"/>
      <c r="G16" s="674"/>
      <c r="H16" s="674"/>
      <c r="I16" s="674"/>
      <c r="J16" s="674"/>
      <c r="K16" s="674"/>
      <c r="L16" s="674"/>
      <c r="M16" s="674"/>
      <c r="N16" s="674"/>
      <c r="O16" s="674"/>
      <c r="P16" s="674"/>
      <c r="Q16" s="674"/>
      <c r="R16" s="674"/>
      <c r="S16" s="674"/>
      <c r="T16" s="674"/>
      <c r="U16" s="674"/>
    </row>
    <row r="17" spans="1:24" ht="12.75" customHeight="1" x14ac:dyDescent="0.2">
      <c r="A17" s="661" t="s">
        <v>5</v>
      </c>
      <c r="B17" s="662"/>
      <c r="C17" s="663"/>
      <c r="D17" s="664" t="s">
        <v>8</v>
      </c>
      <c r="E17" s="664" t="s">
        <v>18</v>
      </c>
      <c r="F17" s="666" t="s">
        <v>19</v>
      </c>
      <c r="G17" s="667"/>
      <c r="H17" s="666" t="s">
        <v>20</v>
      </c>
      <c r="I17" s="667"/>
      <c r="J17" s="661" t="s">
        <v>14</v>
      </c>
      <c r="K17" s="663"/>
      <c r="L17" s="661" t="s">
        <v>10</v>
      </c>
      <c r="M17" s="663"/>
      <c r="N17" s="661" t="s">
        <v>13</v>
      </c>
      <c r="O17" s="663"/>
      <c r="P17" s="661" t="s">
        <v>15</v>
      </c>
      <c r="Q17" s="663"/>
      <c r="R17" s="658" t="s">
        <v>28</v>
      </c>
      <c r="S17" s="658"/>
      <c r="T17" s="658"/>
      <c r="U17" s="668" t="s">
        <v>29</v>
      </c>
      <c r="V17" s="666" t="s">
        <v>31</v>
      </c>
      <c r="W17" s="669"/>
      <c r="X17" s="667"/>
    </row>
    <row r="18" spans="1:24" ht="25.5" x14ac:dyDescent="0.2">
      <c r="A18" s="43" t="s">
        <v>17</v>
      </c>
      <c r="B18" s="658" t="s">
        <v>6</v>
      </c>
      <c r="C18" s="658"/>
      <c r="D18" s="665"/>
      <c r="E18" s="665"/>
      <c r="F18" s="44" t="s">
        <v>21</v>
      </c>
      <c r="G18" s="44" t="s">
        <v>22</v>
      </c>
      <c r="H18" s="44" t="s">
        <v>23</v>
      </c>
      <c r="I18" s="44" t="s">
        <v>24</v>
      </c>
      <c r="J18" s="45" t="s">
        <v>11</v>
      </c>
      <c r="K18" s="45" t="s">
        <v>12</v>
      </c>
      <c r="L18" s="45" t="s">
        <v>11</v>
      </c>
      <c r="M18" s="45" t="s">
        <v>12</v>
      </c>
      <c r="N18" s="45" t="s">
        <v>11</v>
      </c>
      <c r="O18" s="45" t="s">
        <v>12</v>
      </c>
      <c r="P18" s="45" t="s">
        <v>11</v>
      </c>
      <c r="Q18" s="45" t="s">
        <v>12</v>
      </c>
      <c r="R18" s="45" t="s">
        <v>11</v>
      </c>
      <c r="S18" s="45" t="s">
        <v>12</v>
      </c>
      <c r="T18" s="45" t="s">
        <v>30</v>
      </c>
      <c r="U18" s="668"/>
      <c r="V18" s="44" t="s">
        <v>32</v>
      </c>
      <c r="W18" s="44" t="s">
        <v>33</v>
      </c>
      <c r="X18" s="44" t="s">
        <v>34</v>
      </c>
    </row>
    <row r="19" spans="1:24" ht="45" customHeight="1" x14ac:dyDescent="0.2">
      <c r="A19" s="46">
        <v>1</v>
      </c>
      <c r="B19" s="656" t="s">
        <v>152</v>
      </c>
      <c r="C19" s="657"/>
      <c r="D19" s="47" t="s">
        <v>99</v>
      </c>
      <c r="E19" s="57">
        <v>0.2</v>
      </c>
      <c r="F19" s="28">
        <f t="shared" ref="F19:F24" si="0">$F$25*E19</f>
        <v>3104922.2</v>
      </c>
      <c r="G19" s="28">
        <f t="shared" ref="G19:G24" si="1">$G$25*E19</f>
        <v>2134542</v>
      </c>
      <c r="H19" s="113">
        <f t="shared" ref="H19:I24" si="2">J19+L19+N19+P19</f>
        <v>650</v>
      </c>
      <c r="I19" s="113">
        <f t="shared" si="2"/>
        <v>758</v>
      </c>
      <c r="J19" s="46">
        <v>200</v>
      </c>
      <c r="K19" s="50">
        <v>276</v>
      </c>
      <c r="L19" s="46">
        <v>250</v>
      </c>
      <c r="M19" s="58">
        <v>303</v>
      </c>
      <c r="N19" s="46">
        <v>200</v>
      </c>
      <c r="O19" s="52">
        <v>179</v>
      </c>
      <c r="P19" s="46"/>
      <c r="Q19" s="52"/>
      <c r="R19" s="53">
        <f t="shared" ref="R19:S25" si="3">J19+L19+N19+P19</f>
        <v>650</v>
      </c>
      <c r="S19" s="53">
        <f t="shared" si="3"/>
        <v>758</v>
      </c>
      <c r="T19" s="53">
        <f>S19-R19</f>
        <v>108</v>
      </c>
      <c r="U19" s="54"/>
      <c r="V19" s="52">
        <f>O19/N19*100</f>
        <v>89.5</v>
      </c>
      <c r="W19" s="52">
        <f>G19/F19*100</f>
        <v>68.747036560207533</v>
      </c>
      <c r="X19" s="52">
        <f>W19/V19*100</f>
        <v>76.812331352187186</v>
      </c>
    </row>
    <row r="20" spans="1:24" ht="45" customHeight="1" x14ac:dyDescent="0.2">
      <c r="A20" s="46">
        <v>2</v>
      </c>
      <c r="B20" s="656" t="s">
        <v>153</v>
      </c>
      <c r="C20" s="657"/>
      <c r="D20" s="47" t="s">
        <v>154</v>
      </c>
      <c r="E20" s="57">
        <v>0.2</v>
      </c>
      <c r="F20" s="28">
        <f t="shared" si="0"/>
        <v>3104922.2</v>
      </c>
      <c r="G20" s="28">
        <f t="shared" si="1"/>
        <v>2134542</v>
      </c>
      <c r="H20" s="113">
        <f t="shared" si="2"/>
        <v>15</v>
      </c>
      <c r="I20" s="113">
        <f t="shared" si="2"/>
        <v>27</v>
      </c>
      <c r="J20" s="46">
        <v>5</v>
      </c>
      <c r="K20" s="50">
        <v>4</v>
      </c>
      <c r="L20" s="46">
        <v>5</v>
      </c>
      <c r="M20" s="58">
        <v>14</v>
      </c>
      <c r="N20" s="46">
        <v>5</v>
      </c>
      <c r="O20" s="52">
        <v>9</v>
      </c>
      <c r="P20" s="46"/>
      <c r="Q20" s="52"/>
      <c r="R20" s="53">
        <v>6</v>
      </c>
      <c r="S20" s="53">
        <f t="shared" si="3"/>
        <v>27</v>
      </c>
      <c r="T20" s="53">
        <f t="shared" ref="T20:T25" si="4">S20-R20</f>
        <v>21</v>
      </c>
      <c r="U20" s="54"/>
      <c r="V20" s="52">
        <f t="shared" ref="V20:V25" si="5">O20/N20*100</f>
        <v>180</v>
      </c>
      <c r="W20" s="52">
        <f t="shared" ref="W20:W25" si="6">G20/F20*100</f>
        <v>68.747036560207533</v>
      </c>
      <c r="X20" s="52">
        <f t="shared" ref="X20:X25" si="7">W20/V20*100</f>
        <v>38.192798089004185</v>
      </c>
    </row>
    <row r="21" spans="1:24" ht="45" customHeight="1" x14ac:dyDescent="0.2">
      <c r="A21" s="46">
        <v>3</v>
      </c>
      <c r="B21" s="656" t="s">
        <v>155</v>
      </c>
      <c r="C21" s="657"/>
      <c r="D21" s="47" t="s">
        <v>99</v>
      </c>
      <c r="E21" s="57">
        <v>0.2</v>
      </c>
      <c r="F21" s="28">
        <f t="shared" si="0"/>
        <v>3104922.2</v>
      </c>
      <c r="G21" s="28">
        <f t="shared" si="1"/>
        <v>2134542</v>
      </c>
      <c r="H21" s="113">
        <f t="shared" si="2"/>
        <v>20</v>
      </c>
      <c r="I21" s="113">
        <f t="shared" si="2"/>
        <v>24</v>
      </c>
      <c r="J21" s="46">
        <v>5</v>
      </c>
      <c r="K21" s="50">
        <v>8</v>
      </c>
      <c r="L21" s="46">
        <v>10</v>
      </c>
      <c r="M21" s="58">
        <v>6</v>
      </c>
      <c r="N21" s="46">
        <v>5</v>
      </c>
      <c r="O21" s="52">
        <v>10</v>
      </c>
      <c r="P21" s="46"/>
      <c r="Q21" s="52"/>
      <c r="R21" s="53">
        <f t="shared" si="3"/>
        <v>20</v>
      </c>
      <c r="S21" s="53">
        <f t="shared" si="3"/>
        <v>24</v>
      </c>
      <c r="T21" s="53">
        <f t="shared" si="4"/>
        <v>4</v>
      </c>
      <c r="U21" s="54"/>
      <c r="V21" s="52">
        <f t="shared" si="5"/>
        <v>200</v>
      </c>
      <c r="W21" s="52">
        <f t="shared" si="6"/>
        <v>68.747036560207533</v>
      </c>
      <c r="X21" s="52">
        <f t="shared" si="7"/>
        <v>34.373518280103767</v>
      </c>
    </row>
    <row r="22" spans="1:24" ht="45" customHeight="1" x14ac:dyDescent="0.2">
      <c r="A22" s="46">
        <v>4</v>
      </c>
      <c r="B22" s="656" t="s">
        <v>156</v>
      </c>
      <c r="C22" s="657"/>
      <c r="D22" s="47" t="s">
        <v>99</v>
      </c>
      <c r="E22" s="57">
        <v>0.1</v>
      </c>
      <c r="F22" s="28">
        <f t="shared" si="0"/>
        <v>1552461.1</v>
      </c>
      <c r="G22" s="28">
        <f t="shared" si="1"/>
        <v>1067271</v>
      </c>
      <c r="H22" s="113">
        <f t="shared" si="2"/>
        <v>30</v>
      </c>
      <c r="I22" s="113">
        <f t="shared" si="2"/>
        <v>120</v>
      </c>
      <c r="J22" s="46">
        <v>10</v>
      </c>
      <c r="K22" s="50">
        <v>16</v>
      </c>
      <c r="L22" s="46">
        <v>10</v>
      </c>
      <c r="M22" s="58">
        <v>37</v>
      </c>
      <c r="N22" s="46">
        <v>10</v>
      </c>
      <c r="O22" s="52">
        <v>67</v>
      </c>
      <c r="P22" s="46"/>
      <c r="Q22" s="52"/>
      <c r="R22" s="53"/>
      <c r="S22" s="53"/>
      <c r="T22" s="53"/>
      <c r="U22" s="54"/>
      <c r="V22" s="52">
        <f t="shared" si="5"/>
        <v>670</v>
      </c>
      <c r="W22" s="52">
        <f t="shared" si="6"/>
        <v>68.747036560207533</v>
      </c>
      <c r="X22" s="52">
        <f t="shared" si="7"/>
        <v>10.260751725404109</v>
      </c>
    </row>
    <row r="23" spans="1:24" ht="45" customHeight="1" x14ac:dyDescent="0.2">
      <c r="A23" s="46">
        <v>5</v>
      </c>
      <c r="B23" s="656" t="s">
        <v>157</v>
      </c>
      <c r="C23" s="657"/>
      <c r="D23" s="47" t="s">
        <v>158</v>
      </c>
      <c r="E23" s="57">
        <v>0.2</v>
      </c>
      <c r="F23" s="28">
        <f t="shared" si="0"/>
        <v>3104922.2</v>
      </c>
      <c r="G23" s="28">
        <f t="shared" si="1"/>
        <v>2134542</v>
      </c>
      <c r="H23" s="113">
        <f t="shared" si="2"/>
        <v>3</v>
      </c>
      <c r="I23" s="113">
        <f t="shared" si="2"/>
        <v>23</v>
      </c>
      <c r="J23" s="46">
        <v>1</v>
      </c>
      <c r="K23" s="50">
        <v>3</v>
      </c>
      <c r="L23" s="46">
        <v>1</v>
      </c>
      <c r="M23" s="58">
        <v>9</v>
      </c>
      <c r="N23" s="46">
        <v>1</v>
      </c>
      <c r="O23" s="52">
        <v>11</v>
      </c>
      <c r="P23" s="46"/>
      <c r="Q23" s="52"/>
      <c r="R23" s="53">
        <v>1</v>
      </c>
      <c r="S23" s="53">
        <f t="shared" si="3"/>
        <v>23</v>
      </c>
      <c r="T23" s="53">
        <f t="shared" si="4"/>
        <v>22</v>
      </c>
      <c r="U23" s="54"/>
      <c r="V23" s="52">
        <f t="shared" si="5"/>
        <v>1100</v>
      </c>
      <c r="W23" s="52">
        <f t="shared" si="6"/>
        <v>68.747036560207533</v>
      </c>
      <c r="X23" s="52">
        <f t="shared" si="7"/>
        <v>6.2497305963825029</v>
      </c>
    </row>
    <row r="24" spans="1:24" ht="45" customHeight="1" x14ac:dyDescent="0.2">
      <c r="A24" s="46">
        <v>6</v>
      </c>
      <c r="B24" s="656" t="s">
        <v>159</v>
      </c>
      <c r="C24" s="657"/>
      <c r="D24" s="47" t="s">
        <v>160</v>
      </c>
      <c r="E24" s="57">
        <v>0.1</v>
      </c>
      <c r="F24" s="28">
        <f t="shared" si="0"/>
        <v>1552461.1</v>
      </c>
      <c r="G24" s="28">
        <f t="shared" si="1"/>
        <v>1067271</v>
      </c>
      <c r="H24" s="113">
        <f t="shared" si="2"/>
        <v>30</v>
      </c>
      <c r="I24" s="113">
        <f t="shared" si="2"/>
        <v>90</v>
      </c>
      <c r="J24" s="46">
        <v>10</v>
      </c>
      <c r="K24" s="50">
        <v>30</v>
      </c>
      <c r="L24" s="46">
        <v>10</v>
      </c>
      <c r="M24" s="58">
        <v>30</v>
      </c>
      <c r="N24" s="46">
        <v>10</v>
      </c>
      <c r="O24" s="52">
        <v>30</v>
      </c>
      <c r="P24" s="46"/>
      <c r="Q24" s="52"/>
      <c r="R24" s="53">
        <v>12</v>
      </c>
      <c r="S24" s="53">
        <f t="shared" si="3"/>
        <v>90</v>
      </c>
      <c r="T24" s="53">
        <f t="shared" si="4"/>
        <v>78</v>
      </c>
      <c r="U24" s="54"/>
      <c r="V24" s="52">
        <f t="shared" si="5"/>
        <v>300</v>
      </c>
      <c r="W24" s="52">
        <f t="shared" si="6"/>
        <v>68.747036560207533</v>
      </c>
      <c r="X24" s="52">
        <f t="shared" si="7"/>
        <v>22.915678853402511</v>
      </c>
    </row>
    <row r="25" spans="1:24" s="1" customFormat="1" ht="36.75" customHeight="1" x14ac:dyDescent="0.2">
      <c r="A25" s="671" t="s">
        <v>25</v>
      </c>
      <c r="B25" s="672"/>
      <c r="C25" s="673"/>
      <c r="D25" s="47"/>
      <c r="E25" s="57">
        <f>SUM(E19:E24)</f>
        <v>1.0000000000000002</v>
      </c>
      <c r="F25" s="61">
        <v>15524611</v>
      </c>
      <c r="G25" s="61">
        <v>10672710</v>
      </c>
      <c r="H25" s="47">
        <f t="shared" ref="H25:Q25" si="8">SUM(H19:H24)</f>
        <v>748</v>
      </c>
      <c r="I25" s="47">
        <f t="shared" si="8"/>
        <v>1042</v>
      </c>
      <c r="J25" s="47">
        <f t="shared" si="8"/>
        <v>231</v>
      </c>
      <c r="K25" s="47">
        <f t="shared" si="8"/>
        <v>337</v>
      </c>
      <c r="L25" s="47">
        <f t="shared" si="8"/>
        <v>286</v>
      </c>
      <c r="M25" s="47">
        <f t="shared" si="8"/>
        <v>399</v>
      </c>
      <c r="N25" s="47">
        <f t="shared" si="8"/>
        <v>231</v>
      </c>
      <c r="O25" s="47">
        <f t="shared" si="8"/>
        <v>306</v>
      </c>
      <c r="P25" s="47">
        <f t="shared" si="8"/>
        <v>0</v>
      </c>
      <c r="Q25" s="47">
        <f t="shared" si="8"/>
        <v>0</v>
      </c>
      <c r="R25" s="49">
        <f t="shared" si="3"/>
        <v>748</v>
      </c>
      <c r="S25" s="49">
        <f t="shared" si="3"/>
        <v>1042</v>
      </c>
      <c r="T25" s="49">
        <f t="shared" si="4"/>
        <v>294</v>
      </c>
      <c r="U25" s="46"/>
      <c r="V25" s="52">
        <f t="shared" si="5"/>
        <v>132.46753246753246</v>
      </c>
      <c r="W25" s="52">
        <f t="shared" si="6"/>
        <v>68.747036560207533</v>
      </c>
      <c r="X25" s="52">
        <f t="shared" si="7"/>
        <v>51.897272697411566</v>
      </c>
    </row>
    <row r="26" spans="1:24" s="4" customFormat="1" ht="14.25" customHeight="1" x14ac:dyDescent="0.2">
      <c r="A26" s="38"/>
      <c r="B26" s="38"/>
      <c r="C26" s="38"/>
      <c r="D26" s="38"/>
      <c r="E26" s="38"/>
      <c r="F26" s="62"/>
      <c r="G26" s="38"/>
      <c r="H26" s="38"/>
      <c r="I26" s="38"/>
      <c r="J26" s="38"/>
      <c r="K26" s="38"/>
      <c r="L26" s="38"/>
      <c r="M26" s="38"/>
      <c r="N26" s="38"/>
      <c r="O26" s="38"/>
      <c r="P26" s="38"/>
      <c r="Q26" s="38"/>
      <c r="R26" s="38"/>
      <c r="S26" s="38"/>
      <c r="T26" s="38"/>
      <c r="U26" s="38"/>
      <c r="V26" s="38"/>
      <c r="W26" s="38"/>
      <c r="X26" s="38"/>
    </row>
    <row r="27" spans="1:24" s="4" customFormat="1" ht="14.25" customHeight="1" x14ac:dyDescent="0.2">
      <c r="A27" s="38"/>
      <c r="B27" s="37" t="s">
        <v>26</v>
      </c>
      <c r="C27" s="38"/>
      <c r="D27" s="38"/>
      <c r="E27" s="38"/>
      <c r="F27" s="62"/>
      <c r="G27" s="38"/>
      <c r="H27" s="38" t="s">
        <v>27</v>
      </c>
      <c r="I27" s="38"/>
      <c r="J27" s="38"/>
      <c r="K27" s="38"/>
      <c r="L27" s="38"/>
      <c r="M27" s="38"/>
      <c r="N27" s="38"/>
      <c r="O27" s="38"/>
      <c r="P27" s="38"/>
      <c r="Q27" s="38"/>
      <c r="R27" s="38"/>
      <c r="S27" s="38"/>
      <c r="T27" s="38"/>
      <c r="U27" s="38"/>
      <c r="V27" s="38"/>
      <c r="W27" s="38"/>
      <c r="X27" s="38"/>
    </row>
    <row r="28" spans="1:24" s="4" customFormat="1" ht="12" x14ac:dyDescent="0.2">
      <c r="B28" s="7"/>
      <c r="F28" s="6"/>
    </row>
    <row r="29" spans="1:24" s="4" customFormat="1" ht="12" x14ac:dyDescent="0.2">
      <c r="B29" s="7"/>
      <c r="D29" s="712"/>
      <c r="E29" s="712"/>
      <c r="F29" s="712"/>
      <c r="G29" s="712"/>
      <c r="H29" s="712"/>
      <c r="I29" s="712"/>
      <c r="J29" s="712"/>
      <c r="K29" s="712"/>
    </row>
    <row r="30" spans="1:24" x14ac:dyDescent="0.2">
      <c r="D30" s="713"/>
      <c r="E30" s="713"/>
      <c r="F30" s="713"/>
      <c r="G30" s="713"/>
      <c r="H30" s="713"/>
      <c r="I30" s="713"/>
      <c r="J30" s="713"/>
      <c r="K30" s="713"/>
      <c r="L30" s="115"/>
      <c r="M30" s="115"/>
      <c r="N30" s="115"/>
      <c r="O30" s="115"/>
      <c r="P30" s="115"/>
    </row>
    <row r="31" spans="1:24" x14ac:dyDescent="0.2">
      <c r="A31" s="713"/>
      <c r="B31" s="713"/>
      <c r="C31" s="713"/>
      <c r="D31" s="713"/>
      <c r="E31" s="713"/>
      <c r="F31" s="713"/>
      <c r="G31" s="713"/>
      <c r="H31" s="713"/>
      <c r="I31" s="713"/>
      <c r="J31" s="713"/>
      <c r="K31" s="713"/>
      <c r="L31" s="713"/>
      <c r="M31" s="713"/>
      <c r="N31" s="713"/>
      <c r="O31" s="713"/>
      <c r="P31" s="713"/>
      <c r="Q31" s="713"/>
      <c r="R31" s="713"/>
      <c r="S31" s="713"/>
      <c r="T31" s="713"/>
      <c r="U31" s="713"/>
      <c r="V31" s="713"/>
      <c r="W31" s="713"/>
      <c r="X31" s="713"/>
    </row>
    <row r="32" spans="1:24" x14ac:dyDescent="0.2">
      <c r="A32" s="713"/>
      <c r="B32" s="713"/>
      <c r="C32" s="713"/>
      <c r="D32" s="713"/>
      <c r="E32" s="713"/>
      <c r="F32" s="713"/>
      <c r="G32" s="713"/>
      <c r="H32" s="713"/>
      <c r="I32" s="713"/>
      <c r="J32" s="713"/>
      <c r="K32" s="713"/>
      <c r="L32" s="713"/>
      <c r="M32" s="713"/>
      <c r="N32" s="713"/>
      <c r="O32" s="713"/>
      <c r="P32" s="713"/>
      <c r="Q32" s="713"/>
      <c r="R32" s="713"/>
      <c r="S32" s="713"/>
      <c r="T32" s="713"/>
      <c r="U32" s="713"/>
      <c r="V32" s="713"/>
      <c r="W32" s="713"/>
      <c r="X32" s="713"/>
    </row>
    <row r="33" spans="10:16" x14ac:dyDescent="0.2">
      <c r="J33" s="115"/>
      <c r="K33" s="115"/>
      <c r="L33" s="115"/>
      <c r="M33" s="115"/>
      <c r="N33" s="115"/>
      <c r="O33" s="115"/>
      <c r="P33" s="115"/>
    </row>
  </sheetData>
  <mergeCells count="33">
    <mergeCell ref="A6:X6"/>
    <mergeCell ref="A1:X1"/>
    <mergeCell ref="A2:X2"/>
    <mergeCell ref="A3:X3"/>
    <mergeCell ref="A4:X4"/>
    <mergeCell ref="A5:X5"/>
    <mergeCell ref="V17:X17"/>
    <mergeCell ref="B18:C18"/>
    <mergeCell ref="A7:U7"/>
    <mergeCell ref="A15:U15"/>
    <mergeCell ref="A16:U16"/>
    <mergeCell ref="A17:C17"/>
    <mergeCell ref="D17:D18"/>
    <mergeCell ref="E17:E18"/>
    <mergeCell ref="F17:G17"/>
    <mergeCell ref="H17:I17"/>
    <mergeCell ref="J17:K17"/>
    <mergeCell ref="L17:M17"/>
    <mergeCell ref="B24:C24"/>
    <mergeCell ref="N17:O17"/>
    <mergeCell ref="P17:Q17"/>
    <mergeCell ref="R17:T17"/>
    <mergeCell ref="U17:U18"/>
    <mergeCell ref="B19:C19"/>
    <mergeCell ref="B20:C20"/>
    <mergeCell ref="B21:C21"/>
    <mergeCell ref="B22:C22"/>
    <mergeCell ref="B23:C23"/>
    <mergeCell ref="A25:C25"/>
    <mergeCell ref="D29:K29"/>
    <mergeCell ref="D30:K30"/>
    <mergeCell ref="A31:X31"/>
    <mergeCell ref="A32:X3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topLeftCell="A18" workbookViewId="0">
      <selection activeCell="G25" sqref="G25"/>
    </sheetView>
  </sheetViews>
  <sheetFormatPr baseColWidth="10" defaultRowHeight="12.75" x14ac:dyDescent="0.2"/>
  <cols>
    <col min="1" max="1" width="5.42578125" style="35" customWidth="1"/>
    <col min="2" max="2" width="12" style="35" customWidth="1"/>
    <col min="3" max="3" width="39.7109375" style="35" customWidth="1"/>
    <col min="4" max="4" width="12.5703125" style="35" customWidth="1"/>
    <col min="5" max="5" width="11.42578125" style="35"/>
    <col min="6" max="7" width="11.85546875" style="35" customWidth="1"/>
    <col min="8" max="9" width="9.28515625" style="35" hidden="1" customWidth="1"/>
    <col min="10" max="10" width="11" style="35" hidden="1" customWidth="1"/>
    <col min="11" max="11" width="9.28515625" style="35" hidden="1" customWidth="1"/>
    <col min="12" max="12" width="10.42578125" style="35" hidden="1" customWidth="1"/>
    <col min="13" max="13" width="9.28515625" style="35" hidden="1" customWidth="1"/>
    <col min="14" max="14" width="9.85546875" style="35" customWidth="1"/>
    <col min="15" max="15" width="9.28515625" style="35" customWidth="1"/>
    <col min="16" max="20" width="9.28515625" style="35" hidden="1" customWidth="1"/>
    <col min="21" max="21" width="25" style="35" customWidth="1"/>
    <col min="22" max="24" width="8.85546875" style="35" customWidth="1"/>
    <col min="25" max="16384" width="11.42578125" style="35"/>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ht="13.5" customHeight="1"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62</v>
      </c>
      <c r="B7" s="591"/>
      <c r="C7" s="591"/>
      <c r="D7" s="591"/>
      <c r="E7" s="591"/>
      <c r="F7" s="591"/>
      <c r="G7" s="591"/>
      <c r="H7" s="591"/>
      <c r="I7" s="591"/>
      <c r="J7" s="591"/>
      <c r="K7" s="591"/>
      <c r="L7" s="591"/>
      <c r="M7" s="591"/>
      <c r="N7" s="591"/>
      <c r="O7" s="591"/>
      <c r="P7" s="591"/>
      <c r="Q7" s="591"/>
      <c r="R7" s="591"/>
      <c r="S7" s="591"/>
      <c r="T7" s="591"/>
      <c r="U7" s="591"/>
    </row>
    <row r="8" spans="1:24" x14ac:dyDescent="0.2">
      <c r="A8" s="21"/>
      <c r="B8" s="21"/>
      <c r="C8" s="21"/>
      <c r="D8" s="21"/>
      <c r="E8" s="21"/>
      <c r="F8" s="21"/>
      <c r="G8" s="21"/>
      <c r="H8" s="21"/>
      <c r="I8" s="21"/>
      <c r="J8" s="21"/>
      <c r="K8" s="21"/>
      <c r="L8" s="21"/>
      <c r="M8" s="21"/>
      <c r="N8" s="21"/>
      <c r="O8" s="21"/>
      <c r="P8" s="21"/>
      <c r="Q8" s="21"/>
      <c r="R8" s="21"/>
      <c r="S8" s="21"/>
      <c r="T8" s="21"/>
      <c r="U8" s="21"/>
    </row>
    <row r="9" spans="1:24" x14ac:dyDescent="0.2">
      <c r="A9" s="7" t="s">
        <v>37</v>
      </c>
      <c r="B9" s="4"/>
      <c r="C9" s="7" t="s">
        <v>135</v>
      </c>
      <c r="D9" s="1"/>
      <c r="E9" s="1"/>
      <c r="F9" s="1"/>
      <c r="G9" s="1"/>
      <c r="H9" s="1"/>
      <c r="I9" s="1"/>
      <c r="J9" s="1"/>
      <c r="K9" s="1"/>
      <c r="L9" s="1"/>
      <c r="M9" s="1"/>
      <c r="N9" s="1"/>
      <c r="O9" s="1"/>
      <c r="P9" s="1"/>
      <c r="Q9" s="1"/>
    </row>
    <row r="10" spans="1:24" x14ac:dyDescent="0.2">
      <c r="A10" s="15" t="s">
        <v>1</v>
      </c>
      <c r="B10" s="18"/>
      <c r="C10" s="15" t="s">
        <v>80</v>
      </c>
      <c r="D10" s="1"/>
      <c r="E10" s="1"/>
      <c r="F10" s="1"/>
      <c r="G10" s="1"/>
      <c r="H10" s="1"/>
      <c r="I10" s="1"/>
      <c r="J10" s="1"/>
      <c r="K10" s="1"/>
      <c r="L10" s="4"/>
      <c r="M10" s="4"/>
      <c r="N10" s="4"/>
      <c r="O10" s="4"/>
      <c r="P10" s="4"/>
      <c r="Q10" s="4"/>
    </row>
    <row r="11" spans="1:24" x14ac:dyDescent="0.2">
      <c r="A11" s="15" t="s">
        <v>65</v>
      </c>
      <c r="B11" s="19"/>
      <c r="C11" s="15" t="s">
        <v>108</v>
      </c>
      <c r="D11" s="1"/>
      <c r="E11" s="1"/>
      <c r="F11" s="1"/>
      <c r="G11" s="1"/>
      <c r="H11" s="1"/>
      <c r="I11" s="1"/>
      <c r="J11" s="1"/>
      <c r="K11" s="1"/>
      <c r="L11" s="4"/>
      <c r="M11" s="4"/>
      <c r="N11" s="4"/>
      <c r="O11" s="4"/>
      <c r="P11" s="4"/>
      <c r="Q11" s="4"/>
    </row>
    <row r="12" spans="1:24" x14ac:dyDescent="0.2">
      <c r="A12" s="15" t="s">
        <v>7</v>
      </c>
      <c r="B12" s="19"/>
      <c r="C12" s="15" t="s">
        <v>149</v>
      </c>
      <c r="D12" s="1"/>
      <c r="E12" s="1"/>
      <c r="F12" s="1"/>
      <c r="G12" s="1"/>
      <c r="H12" s="1"/>
      <c r="I12" s="1"/>
      <c r="J12" s="1"/>
      <c r="K12" s="1"/>
      <c r="L12" s="4"/>
      <c r="M12" s="4"/>
      <c r="N12" s="4"/>
      <c r="O12" s="4"/>
      <c r="P12" s="4"/>
      <c r="Q12" s="4"/>
    </row>
    <row r="13" spans="1:24" x14ac:dyDescent="0.2">
      <c r="A13" s="15" t="s">
        <v>39</v>
      </c>
      <c r="B13" s="19"/>
      <c r="C13" s="15" t="s">
        <v>161</v>
      </c>
      <c r="D13" s="1"/>
      <c r="E13" s="1"/>
      <c r="F13" s="1"/>
      <c r="G13" s="1"/>
      <c r="H13" s="1"/>
      <c r="I13" s="1"/>
      <c r="J13" s="1"/>
      <c r="K13" s="1"/>
      <c r="L13" s="4"/>
      <c r="M13" s="4"/>
      <c r="N13" s="4"/>
      <c r="O13" s="4"/>
      <c r="P13" s="4"/>
      <c r="Q13" s="4"/>
    </row>
    <row r="14" spans="1:24" x14ac:dyDescent="0.2">
      <c r="A14" s="1"/>
      <c r="B14" s="1"/>
      <c r="C14" s="1"/>
      <c r="D14" s="1"/>
      <c r="E14" s="1"/>
      <c r="F14" s="1"/>
      <c r="G14" s="1"/>
      <c r="H14" s="1"/>
      <c r="I14" s="1"/>
      <c r="J14" s="1"/>
      <c r="K14" s="1"/>
      <c r="L14" s="4"/>
      <c r="M14" s="4"/>
      <c r="N14" s="4"/>
      <c r="O14" s="4"/>
      <c r="P14" s="4"/>
      <c r="Q14" s="4"/>
      <c r="U14" s="42"/>
    </row>
    <row r="15" spans="1:24" x14ac:dyDescent="0.2">
      <c r="A15" s="591" t="s">
        <v>4</v>
      </c>
      <c r="B15" s="591"/>
      <c r="C15" s="591"/>
      <c r="D15" s="591"/>
      <c r="E15" s="591"/>
      <c r="F15" s="591"/>
      <c r="G15" s="591"/>
      <c r="H15" s="591"/>
      <c r="I15" s="591"/>
      <c r="J15" s="591"/>
      <c r="K15" s="591"/>
      <c r="L15" s="591"/>
      <c r="M15" s="591"/>
      <c r="N15" s="591"/>
      <c r="O15" s="591"/>
      <c r="P15" s="591"/>
      <c r="Q15" s="591"/>
      <c r="R15" s="591"/>
      <c r="S15" s="591"/>
      <c r="T15" s="591"/>
      <c r="U15" s="591"/>
      <c r="V15" s="78"/>
      <c r="W15" s="78"/>
      <c r="X15" s="78"/>
    </row>
    <row r="16" spans="1:24" ht="26.25" customHeight="1" x14ac:dyDescent="0.2">
      <c r="A16" s="592" t="s">
        <v>162</v>
      </c>
      <c r="B16" s="592"/>
      <c r="C16" s="592"/>
      <c r="D16" s="592"/>
      <c r="E16" s="592"/>
      <c r="F16" s="592"/>
      <c r="G16" s="592"/>
      <c r="H16" s="592"/>
      <c r="I16" s="592"/>
      <c r="J16" s="592"/>
      <c r="K16" s="592"/>
      <c r="L16" s="592"/>
      <c r="M16" s="592"/>
      <c r="N16" s="592"/>
      <c r="O16" s="592"/>
      <c r="P16" s="592"/>
      <c r="Q16" s="592"/>
      <c r="R16" s="592"/>
      <c r="S16" s="592"/>
      <c r="T16" s="592"/>
      <c r="U16" s="592"/>
      <c r="V16" s="592"/>
      <c r="W16" s="592"/>
      <c r="X16" s="592"/>
    </row>
    <row r="17" spans="1:24" ht="12.75" customHeight="1" x14ac:dyDescent="0.2">
      <c r="A17" s="586" t="s">
        <v>5</v>
      </c>
      <c r="B17" s="586"/>
      <c r="C17" s="586"/>
      <c r="D17" s="719" t="s">
        <v>8</v>
      </c>
      <c r="E17" s="719" t="s">
        <v>18</v>
      </c>
      <c r="F17" s="719" t="s">
        <v>19</v>
      </c>
      <c r="G17" s="719"/>
      <c r="H17" s="719" t="s">
        <v>20</v>
      </c>
      <c r="I17" s="719"/>
      <c r="J17" s="586" t="s">
        <v>14</v>
      </c>
      <c r="K17" s="586"/>
      <c r="L17" s="586" t="s">
        <v>10</v>
      </c>
      <c r="M17" s="586"/>
      <c r="N17" s="586" t="s">
        <v>13</v>
      </c>
      <c r="O17" s="586"/>
      <c r="P17" s="586" t="s">
        <v>15</v>
      </c>
      <c r="Q17" s="586"/>
      <c r="R17" s="590" t="s">
        <v>28</v>
      </c>
      <c r="S17" s="586"/>
      <c r="T17" s="586"/>
      <c r="U17" s="598" t="s">
        <v>29</v>
      </c>
      <c r="V17" s="580" t="s">
        <v>31</v>
      </c>
      <c r="W17" s="587"/>
      <c r="X17" s="581"/>
    </row>
    <row r="18" spans="1:24" ht="24" x14ac:dyDescent="0.2">
      <c r="A18" s="20" t="s">
        <v>17</v>
      </c>
      <c r="B18" s="586" t="s">
        <v>6</v>
      </c>
      <c r="C18" s="586"/>
      <c r="D18" s="719"/>
      <c r="E18" s="719"/>
      <c r="F18" s="118" t="s">
        <v>21</v>
      </c>
      <c r="G18" s="118" t="s">
        <v>22</v>
      </c>
      <c r="H18" s="118" t="s">
        <v>23</v>
      </c>
      <c r="I18" s="118" t="s">
        <v>24</v>
      </c>
      <c r="J18" s="2" t="s">
        <v>11</v>
      </c>
      <c r="K18" s="2" t="s">
        <v>12</v>
      </c>
      <c r="L18" s="2" t="s">
        <v>11</v>
      </c>
      <c r="M18" s="2" t="s">
        <v>12</v>
      </c>
      <c r="N18" s="2" t="s">
        <v>11</v>
      </c>
      <c r="O18" s="2" t="s">
        <v>12</v>
      </c>
      <c r="P18" s="2" t="s">
        <v>11</v>
      </c>
      <c r="Q18" s="2" t="s">
        <v>12</v>
      </c>
      <c r="R18" s="119" t="s">
        <v>11</v>
      </c>
      <c r="S18" s="2" t="s">
        <v>12</v>
      </c>
      <c r="T18" s="2" t="s">
        <v>30</v>
      </c>
      <c r="U18" s="598"/>
      <c r="V18" s="17" t="s">
        <v>32</v>
      </c>
      <c r="W18" s="17" t="s">
        <v>33</v>
      </c>
      <c r="X18" s="17" t="s">
        <v>34</v>
      </c>
    </row>
    <row r="19" spans="1:24" ht="50.25" customHeight="1" x14ac:dyDescent="0.2">
      <c r="A19" s="5">
        <v>1</v>
      </c>
      <c r="B19" s="716" t="s">
        <v>163</v>
      </c>
      <c r="C19" s="716"/>
      <c r="D19" s="9" t="s">
        <v>158</v>
      </c>
      <c r="E19" s="55">
        <v>0.1</v>
      </c>
      <c r="F19" s="28">
        <f>$F$24*E19</f>
        <v>353545.2</v>
      </c>
      <c r="G19" s="28">
        <f>$G$24*E19</f>
        <v>248392.40000000002</v>
      </c>
      <c r="H19" s="8">
        <f t="shared" ref="H19:I23" si="0">J19+L19+N19+P19</f>
        <v>9</v>
      </c>
      <c r="I19" s="3">
        <f t="shared" si="0"/>
        <v>4</v>
      </c>
      <c r="J19" s="8">
        <v>3</v>
      </c>
      <c r="K19" s="67">
        <v>2</v>
      </c>
      <c r="L19" s="8">
        <v>3</v>
      </c>
      <c r="M19" s="68">
        <v>0</v>
      </c>
      <c r="N19" s="120">
        <v>3</v>
      </c>
      <c r="O19" s="3">
        <v>2</v>
      </c>
      <c r="P19" s="8"/>
      <c r="Q19" s="3"/>
      <c r="R19" s="121">
        <f>J19+L19+N19+P19</f>
        <v>9</v>
      </c>
      <c r="S19" s="29">
        <f>K19+M19+O19+Q19</f>
        <v>4</v>
      </c>
      <c r="T19" s="29">
        <f>S19-R19</f>
        <v>-5</v>
      </c>
      <c r="U19" s="122"/>
      <c r="V19" s="3">
        <f>O19/N19*100</f>
        <v>66.666666666666657</v>
      </c>
      <c r="W19" s="3">
        <f t="shared" ref="W19:W24" si="1">G19/F19*100</f>
        <v>70.25760779668343</v>
      </c>
      <c r="X19" s="3">
        <f t="shared" ref="X19:X24" si="2">W19/V19*100</f>
        <v>105.38641169502516</v>
      </c>
    </row>
    <row r="20" spans="1:24" ht="50.25" customHeight="1" x14ac:dyDescent="0.2">
      <c r="A20" s="5">
        <v>2</v>
      </c>
      <c r="B20" s="716" t="s">
        <v>164</v>
      </c>
      <c r="C20" s="716"/>
      <c r="D20" s="9" t="s">
        <v>165</v>
      </c>
      <c r="E20" s="55">
        <v>0.65</v>
      </c>
      <c r="F20" s="28">
        <f>$F$24*E20</f>
        <v>2298043.8000000003</v>
      </c>
      <c r="G20" s="28">
        <f>$G$24*E20</f>
        <v>1614550.6</v>
      </c>
      <c r="H20" s="8">
        <f t="shared" si="0"/>
        <v>90</v>
      </c>
      <c r="I20" s="3">
        <f t="shared" si="0"/>
        <v>140</v>
      </c>
      <c r="J20" s="8">
        <v>30</v>
      </c>
      <c r="K20" s="67">
        <v>30</v>
      </c>
      <c r="L20" s="8">
        <v>30</v>
      </c>
      <c r="M20" s="68">
        <v>55</v>
      </c>
      <c r="N20" s="120">
        <v>30</v>
      </c>
      <c r="O20" s="3">
        <v>55</v>
      </c>
      <c r="P20" s="8"/>
      <c r="Q20" s="3"/>
      <c r="R20" s="121"/>
      <c r="S20" s="29"/>
      <c r="T20" s="29"/>
      <c r="U20" s="122"/>
      <c r="V20" s="3">
        <f t="shared" ref="V20:V24" si="3">O20/N20*100</f>
        <v>183.33333333333331</v>
      </c>
      <c r="W20" s="3">
        <f t="shared" si="1"/>
        <v>70.257607796683416</v>
      </c>
      <c r="X20" s="3">
        <f t="shared" si="2"/>
        <v>38.322331525463689</v>
      </c>
    </row>
    <row r="21" spans="1:24" ht="50.25" customHeight="1" x14ac:dyDescent="0.2">
      <c r="A21" s="5">
        <v>3</v>
      </c>
      <c r="B21" s="717" t="s">
        <v>166</v>
      </c>
      <c r="C21" s="717"/>
      <c r="D21" s="9" t="s">
        <v>167</v>
      </c>
      <c r="E21" s="55">
        <v>0.09</v>
      </c>
      <c r="F21" s="28">
        <f>$F$24*E21</f>
        <v>318190.68</v>
      </c>
      <c r="G21" s="28">
        <f>$G$24*E21</f>
        <v>223553.16</v>
      </c>
      <c r="H21" s="8">
        <f t="shared" si="0"/>
        <v>9</v>
      </c>
      <c r="I21" s="3">
        <f t="shared" si="0"/>
        <v>23</v>
      </c>
      <c r="J21" s="8">
        <v>3</v>
      </c>
      <c r="K21" s="67">
        <v>7</v>
      </c>
      <c r="L21" s="8">
        <v>3</v>
      </c>
      <c r="M21" s="68">
        <v>5</v>
      </c>
      <c r="N21" s="120">
        <v>3</v>
      </c>
      <c r="O21" s="3">
        <v>11</v>
      </c>
      <c r="P21" s="8"/>
      <c r="Q21" s="3"/>
      <c r="R21" s="121"/>
      <c r="S21" s="29"/>
      <c r="T21" s="29"/>
      <c r="U21" s="122"/>
      <c r="V21" s="3">
        <f t="shared" si="3"/>
        <v>366.66666666666663</v>
      </c>
      <c r="W21" s="3">
        <f t="shared" si="1"/>
        <v>70.25760779668343</v>
      </c>
      <c r="X21" s="3">
        <f t="shared" si="2"/>
        <v>19.161165762731848</v>
      </c>
    </row>
    <row r="22" spans="1:24" ht="50.25" customHeight="1" x14ac:dyDescent="0.2">
      <c r="A22" s="5">
        <v>4</v>
      </c>
      <c r="B22" s="716" t="s">
        <v>168</v>
      </c>
      <c r="C22" s="716"/>
      <c r="D22" s="9" t="s">
        <v>169</v>
      </c>
      <c r="E22" s="55">
        <v>0.09</v>
      </c>
      <c r="F22" s="28">
        <f>$F$24*E22</f>
        <v>318190.68</v>
      </c>
      <c r="G22" s="28">
        <f>$G$24*E22</f>
        <v>223553.16</v>
      </c>
      <c r="H22" s="8">
        <f t="shared" si="0"/>
        <v>12</v>
      </c>
      <c r="I22" s="3">
        <f t="shared" si="0"/>
        <v>114</v>
      </c>
      <c r="J22" s="8">
        <v>4</v>
      </c>
      <c r="K22" s="67">
        <v>32</v>
      </c>
      <c r="L22" s="8">
        <v>4</v>
      </c>
      <c r="M22" s="68">
        <v>45</v>
      </c>
      <c r="N22" s="120">
        <v>4</v>
      </c>
      <c r="O22" s="3">
        <v>37</v>
      </c>
      <c r="P22" s="8"/>
      <c r="Q22" s="3"/>
      <c r="R22" s="121"/>
      <c r="S22" s="29"/>
      <c r="T22" s="29"/>
      <c r="U22" s="122"/>
      <c r="V22" s="3">
        <f t="shared" si="3"/>
        <v>925</v>
      </c>
      <c r="W22" s="3">
        <f t="shared" si="1"/>
        <v>70.25760779668343</v>
      </c>
      <c r="X22" s="3">
        <f t="shared" si="2"/>
        <v>7.595417059100912</v>
      </c>
    </row>
    <row r="23" spans="1:24" ht="41.25" customHeight="1" x14ac:dyDescent="0.2">
      <c r="A23" s="5">
        <v>5</v>
      </c>
      <c r="B23" s="718" t="s">
        <v>170</v>
      </c>
      <c r="C23" s="718"/>
      <c r="D23" s="123" t="s">
        <v>165</v>
      </c>
      <c r="E23" s="124">
        <v>7.0000000000000007E-2</v>
      </c>
      <c r="F23" s="28">
        <f>$F$24*E23</f>
        <v>247481.64</v>
      </c>
      <c r="G23" s="28">
        <f>$G$24*E23</f>
        <v>173874.68000000002</v>
      </c>
      <c r="H23" s="8">
        <f t="shared" si="0"/>
        <v>9</v>
      </c>
      <c r="I23" s="3">
        <f t="shared" si="0"/>
        <v>0</v>
      </c>
      <c r="J23" s="8">
        <v>3</v>
      </c>
      <c r="K23" s="67">
        <v>0</v>
      </c>
      <c r="L23" s="8">
        <v>3</v>
      </c>
      <c r="M23" s="68">
        <v>0</v>
      </c>
      <c r="N23" s="120">
        <v>3</v>
      </c>
      <c r="O23" s="3">
        <v>0</v>
      </c>
      <c r="P23" s="8"/>
      <c r="Q23" s="3"/>
      <c r="R23" s="121">
        <f>J23+L23+N23+P23</f>
        <v>9</v>
      </c>
      <c r="S23" s="29">
        <f>K23+M23+O23+Q23</f>
        <v>0</v>
      </c>
      <c r="T23" s="125">
        <f>S23-R23</f>
        <v>-9</v>
      </c>
      <c r="U23" s="126"/>
      <c r="V23" s="3">
        <f t="shared" si="3"/>
        <v>0</v>
      </c>
      <c r="W23" s="3">
        <f t="shared" si="1"/>
        <v>70.25760779668343</v>
      </c>
      <c r="X23" s="3" t="e">
        <f t="shared" si="2"/>
        <v>#DIV/0!</v>
      </c>
    </row>
    <row r="24" spans="1:24" s="4" customFormat="1" ht="12" x14ac:dyDescent="0.2">
      <c r="A24" s="596" t="s">
        <v>25</v>
      </c>
      <c r="B24" s="596"/>
      <c r="C24" s="596"/>
      <c r="D24" s="9"/>
      <c r="E24" s="55">
        <f>SUM(E19:E23)</f>
        <v>1</v>
      </c>
      <c r="F24" s="56">
        <v>3535452</v>
      </c>
      <c r="G24" s="56">
        <v>2483924</v>
      </c>
      <c r="H24" s="5">
        <f>SUM(H19:H23)</f>
        <v>129</v>
      </c>
      <c r="I24" s="9">
        <f t="shared" ref="I24:Q24" si="4">SUM(I19:I23)</f>
        <v>281</v>
      </c>
      <c r="J24" s="9">
        <f t="shared" si="4"/>
        <v>43</v>
      </c>
      <c r="K24" s="9">
        <f t="shared" si="4"/>
        <v>71</v>
      </c>
      <c r="L24" s="9">
        <f t="shared" si="4"/>
        <v>43</v>
      </c>
      <c r="M24" s="9">
        <f t="shared" si="4"/>
        <v>105</v>
      </c>
      <c r="N24" s="9">
        <f t="shared" si="4"/>
        <v>43</v>
      </c>
      <c r="O24" s="9">
        <f t="shared" si="4"/>
        <v>105</v>
      </c>
      <c r="P24" s="9">
        <f t="shared" si="4"/>
        <v>0</v>
      </c>
      <c r="Q24" s="9">
        <f t="shared" si="4"/>
        <v>0</v>
      </c>
      <c r="U24" s="127"/>
      <c r="V24" s="3">
        <f t="shared" si="3"/>
        <v>244.18604651162789</v>
      </c>
      <c r="W24" s="3">
        <f t="shared" si="1"/>
        <v>70.257607796683416</v>
      </c>
      <c r="X24" s="3">
        <f t="shared" si="2"/>
        <v>28.772163192927497</v>
      </c>
    </row>
    <row r="25" spans="1:24" s="4" customFormat="1" ht="12" x14ac:dyDescent="0.2">
      <c r="F25" s="6"/>
    </row>
    <row r="26" spans="1:24" x14ac:dyDescent="0.2">
      <c r="A26" s="4"/>
      <c r="B26" s="7" t="s">
        <v>26</v>
      </c>
      <c r="C26" s="4"/>
      <c r="D26" s="4"/>
      <c r="E26" s="4"/>
      <c r="F26" s="6"/>
      <c r="G26" s="4"/>
      <c r="H26" s="4" t="s">
        <v>27</v>
      </c>
      <c r="I26" s="4"/>
      <c r="J26" s="4"/>
      <c r="K26" s="4"/>
      <c r="L26" s="4"/>
      <c r="M26" s="4"/>
      <c r="N26" s="4"/>
      <c r="O26" s="4"/>
      <c r="P26" s="4"/>
      <c r="Q26" s="4"/>
    </row>
    <row r="27" spans="1:24" x14ac:dyDescent="0.2">
      <c r="A27" s="78"/>
      <c r="B27" s="78"/>
      <c r="C27" s="78"/>
      <c r="D27" s="78"/>
      <c r="E27" s="78"/>
      <c r="F27" s="78"/>
      <c r="G27" s="78"/>
      <c r="H27" s="78"/>
      <c r="I27" s="78"/>
      <c r="J27" s="128"/>
      <c r="K27" s="128"/>
      <c r="L27" s="128"/>
      <c r="M27" s="128"/>
      <c r="N27" s="128"/>
      <c r="O27" s="128"/>
      <c r="P27" s="128"/>
      <c r="Q27" s="78"/>
    </row>
    <row r="28" spans="1:24" x14ac:dyDescent="0.2">
      <c r="J28" s="115"/>
      <c r="K28" s="115"/>
      <c r="L28" s="115"/>
      <c r="M28" s="115"/>
      <c r="N28" s="115"/>
      <c r="O28" s="115"/>
      <c r="P28" s="115"/>
    </row>
    <row r="29" spans="1:24" x14ac:dyDescent="0.2">
      <c r="J29" s="115"/>
      <c r="K29" s="115"/>
      <c r="L29" s="115"/>
      <c r="M29" s="115"/>
      <c r="N29" s="115"/>
      <c r="O29" s="115"/>
      <c r="P29" s="115"/>
    </row>
  </sheetData>
  <mergeCells count="28">
    <mergeCell ref="A6:X6"/>
    <mergeCell ref="A1:X1"/>
    <mergeCell ref="A2:X2"/>
    <mergeCell ref="A3:X3"/>
    <mergeCell ref="A4:X4"/>
    <mergeCell ref="A5:X5"/>
    <mergeCell ref="V17:X17"/>
    <mergeCell ref="B18:C18"/>
    <mergeCell ref="A7:U7"/>
    <mergeCell ref="A15:U15"/>
    <mergeCell ref="A16:X16"/>
    <mergeCell ref="A17:C17"/>
    <mergeCell ref="D17:D18"/>
    <mergeCell ref="E17:E18"/>
    <mergeCell ref="F17:G17"/>
    <mergeCell ref="H17:I17"/>
    <mergeCell ref="J17:K17"/>
    <mergeCell ref="L17:M17"/>
    <mergeCell ref="A24:C24"/>
    <mergeCell ref="N17:O17"/>
    <mergeCell ref="P17:Q17"/>
    <mergeCell ref="R17:T17"/>
    <mergeCell ref="U17:U18"/>
    <mergeCell ref="B19:C19"/>
    <mergeCell ref="B20:C20"/>
    <mergeCell ref="B21:C21"/>
    <mergeCell ref="B22:C22"/>
    <mergeCell ref="B23:C2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topLeftCell="A18" workbookViewId="0">
      <selection activeCell="F22" sqref="F22"/>
    </sheetView>
  </sheetViews>
  <sheetFormatPr baseColWidth="10" defaultRowHeight="12.75" x14ac:dyDescent="0.2"/>
  <cols>
    <col min="1" max="1" width="8.85546875" style="35" customWidth="1"/>
    <col min="2" max="2" width="38.140625" style="35" customWidth="1"/>
    <col min="3" max="3" width="13" style="35" customWidth="1"/>
    <col min="4" max="4" width="11.42578125" style="35"/>
    <col min="5" max="5" width="13" style="35" customWidth="1"/>
    <col min="6" max="6" width="12.7109375" style="35" customWidth="1"/>
    <col min="7" max="8" width="9.28515625" style="35" hidden="1" customWidth="1"/>
    <col min="9" max="9" width="10.28515625" style="35" hidden="1" customWidth="1"/>
    <col min="10" max="10" width="9.28515625" style="35" hidden="1" customWidth="1"/>
    <col min="11" max="11" width="10" style="35" hidden="1" customWidth="1"/>
    <col min="12" max="12" width="9.28515625" style="35" hidden="1" customWidth="1"/>
    <col min="13" max="13" width="9.85546875" style="35" customWidth="1"/>
    <col min="14" max="14" width="9.28515625" style="35" customWidth="1"/>
    <col min="15" max="15" width="10" style="35" hidden="1" customWidth="1"/>
    <col min="16" max="19" width="9.28515625" style="35" hidden="1" customWidth="1"/>
    <col min="20" max="20" width="9.5703125" style="35" customWidth="1"/>
    <col min="21" max="21" width="8.7109375" style="35" customWidth="1"/>
    <col min="22" max="22" width="7.42578125" style="35" customWidth="1"/>
    <col min="23" max="23" width="7.5703125" style="35" customWidth="1"/>
    <col min="24" max="16384" width="11.42578125" style="35"/>
  </cols>
  <sheetData>
    <row r="1" spans="1:23" x14ac:dyDescent="0.2">
      <c r="A1" s="725" t="s">
        <v>54</v>
      </c>
      <c r="B1" s="725"/>
      <c r="C1" s="725"/>
      <c r="D1" s="725"/>
      <c r="E1" s="725"/>
      <c r="F1" s="725"/>
      <c r="G1" s="725"/>
      <c r="H1" s="725"/>
      <c r="I1" s="725"/>
      <c r="J1" s="725"/>
      <c r="K1" s="725"/>
      <c r="L1" s="725"/>
      <c r="M1" s="725"/>
      <c r="N1" s="725"/>
      <c r="O1" s="725"/>
      <c r="P1" s="725"/>
      <c r="Q1" s="725"/>
      <c r="R1" s="725"/>
      <c r="S1" s="725"/>
      <c r="T1" s="725"/>
      <c r="U1" s="725"/>
      <c r="V1" s="725"/>
      <c r="W1" s="725"/>
    </row>
    <row r="2" spans="1:23" x14ac:dyDescent="0.2">
      <c r="A2" s="725" t="s">
        <v>0</v>
      </c>
      <c r="B2" s="725"/>
      <c r="C2" s="725"/>
      <c r="D2" s="725"/>
      <c r="E2" s="725"/>
      <c r="F2" s="725"/>
      <c r="G2" s="725"/>
      <c r="H2" s="725"/>
      <c r="I2" s="725"/>
      <c r="J2" s="725"/>
      <c r="K2" s="725"/>
      <c r="L2" s="725"/>
      <c r="M2" s="725"/>
      <c r="N2" s="725"/>
      <c r="O2" s="725"/>
      <c r="P2" s="725"/>
      <c r="Q2" s="725"/>
      <c r="R2" s="725"/>
      <c r="S2" s="725"/>
      <c r="T2" s="725"/>
      <c r="U2" s="725"/>
      <c r="V2" s="725"/>
      <c r="W2" s="725"/>
    </row>
    <row r="3" spans="1:23" x14ac:dyDescent="0.2">
      <c r="A3" s="659" t="s">
        <v>16</v>
      </c>
      <c r="B3" s="659"/>
      <c r="C3" s="659"/>
      <c r="D3" s="659"/>
      <c r="E3" s="659"/>
      <c r="F3" s="659"/>
      <c r="G3" s="659"/>
      <c r="H3" s="659"/>
      <c r="I3" s="659"/>
      <c r="J3" s="659"/>
      <c r="K3" s="659"/>
      <c r="L3" s="659"/>
      <c r="M3" s="659"/>
      <c r="N3" s="659"/>
      <c r="O3" s="659"/>
      <c r="P3" s="659"/>
      <c r="Q3" s="659"/>
      <c r="R3" s="659"/>
      <c r="S3" s="659"/>
      <c r="T3" s="659"/>
      <c r="U3" s="659"/>
      <c r="V3" s="659"/>
      <c r="W3" s="659"/>
    </row>
    <row r="4" spans="1:23" hidden="1" x14ac:dyDescent="0.2">
      <c r="A4" s="659" t="s">
        <v>55</v>
      </c>
      <c r="B4" s="659"/>
      <c r="C4" s="659"/>
      <c r="D4" s="659"/>
      <c r="E4" s="659"/>
      <c r="F4" s="659"/>
      <c r="G4" s="659"/>
      <c r="H4" s="659"/>
      <c r="I4" s="659"/>
      <c r="J4" s="659"/>
      <c r="K4" s="659"/>
      <c r="L4" s="659"/>
      <c r="M4" s="659"/>
      <c r="N4" s="659"/>
      <c r="O4" s="659"/>
      <c r="P4" s="659"/>
      <c r="Q4" s="659"/>
      <c r="R4" s="659"/>
      <c r="S4" s="659"/>
      <c r="T4" s="659"/>
      <c r="U4" s="659"/>
      <c r="V4" s="659"/>
      <c r="W4" s="659"/>
    </row>
    <row r="5" spans="1:23" hidden="1" x14ac:dyDescent="0.2">
      <c r="A5" s="659" t="s">
        <v>56</v>
      </c>
      <c r="B5" s="659"/>
      <c r="C5" s="659"/>
      <c r="D5" s="659"/>
      <c r="E5" s="659"/>
      <c r="F5" s="659"/>
      <c r="G5" s="659"/>
      <c r="H5" s="659"/>
      <c r="I5" s="659"/>
      <c r="J5" s="659"/>
      <c r="K5" s="659"/>
      <c r="L5" s="659"/>
      <c r="M5" s="659"/>
      <c r="N5" s="659"/>
      <c r="O5" s="659"/>
      <c r="P5" s="659"/>
      <c r="Q5" s="659"/>
      <c r="R5" s="659"/>
      <c r="S5" s="659"/>
      <c r="T5" s="659"/>
      <c r="U5" s="659"/>
      <c r="V5" s="659"/>
      <c r="W5" s="659"/>
    </row>
    <row r="6" spans="1:23" x14ac:dyDescent="0.2">
      <c r="A6" s="659" t="s">
        <v>171</v>
      </c>
      <c r="B6" s="659"/>
      <c r="C6" s="659"/>
      <c r="D6" s="659"/>
      <c r="E6" s="659"/>
      <c r="F6" s="659"/>
      <c r="G6" s="659"/>
      <c r="H6" s="659"/>
      <c r="I6" s="659"/>
      <c r="J6" s="659"/>
      <c r="K6" s="659"/>
      <c r="L6" s="659"/>
      <c r="M6" s="659"/>
      <c r="N6" s="659"/>
      <c r="O6" s="659"/>
      <c r="P6" s="659"/>
      <c r="Q6" s="659"/>
      <c r="R6" s="659"/>
      <c r="S6" s="659"/>
      <c r="T6" s="659"/>
      <c r="U6" s="659"/>
      <c r="V6" s="659"/>
      <c r="W6" s="659"/>
    </row>
    <row r="7" spans="1:23" hidden="1" x14ac:dyDescent="0.2">
      <c r="A7" s="659" t="s">
        <v>172</v>
      </c>
      <c r="B7" s="659"/>
      <c r="C7" s="659"/>
      <c r="D7" s="659"/>
      <c r="E7" s="659"/>
      <c r="F7" s="659"/>
      <c r="G7" s="659"/>
      <c r="H7" s="659"/>
      <c r="I7" s="659"/>
      <c r="J7" s="659"/>
      <c r="K7" s="659"/>
      <c r="L7" s="659"/>
      <c r="M7" s="659"/>
      <c r="N7" s="659"/>
      <c r="O7" s="659"/>
      <c r="P7" s="659"/>
      <c r="Q7" s="659"/>
      <c r="R7" s="659"/>
      <c r="S7" s="659"/>
      <c r="T7" s="659"/>
      <c r="U7" s="659"/>
      <c r="V7" s="659"/>
      <c r="W7" s="659"/>
    </row>
    <row r="8" spans="1:23" x14ac:dyDescent="0.2">
      <c r="A8" s="40"/>
      <c r="B8" s="40"/>
      <c r="C8" s="40"/>
      <c r="D8" s="40"/>
      <c r="E8" s="40"/>
      <c r="F8" s="40"/>
      <c r="G8" s="40"/>
      <c r="H8" s="40"/>
      <c r="I8" s="40"/>
      <c r="J8" s="40"/>
      <c r="K8" s="40"/>
      <c r="L8" s="40"/>
      <c r="M8" s="40"/>
      <c r="N8" s="40"/>
      <c r="O8" s="40"/>
      <c r="P8" s="40"/>
      <c r="Q8" s="115"/>
    </row>
    <row r="9" spans="1:23" x14ac:dyDescent="0.2">
      <c r="A9" s="37" t="s">
        <v>173</v>
      </c>
      <c r="B9" s="129" t="s">
        <v>174</v>
      </c>
      <c r="C9" s="40"/>
      <c r="D9" s="40"/>
      <c r="E9" s="40"/>
      <c r="F9" s="40"/>
      <c r="G9" s="40"/>
      <c r="H9" s="40"/>
      <c r="I9" s="40"/>
      <c r="J9" s="40"/>
      <c r="K9" s="38"/>
      <c r="L9" s="38"/>
      <c r="M9" s="40"/>
      <c r="N9" s="37"/>
      <c r="O9" s="38"/>
      <c r="P9" s="38"/>
      <c r="Q9" s="115"/>
    </row>
    <row r="10" spans="1:23" x14ac:dyDescent="0.2">
      <c r="A10" s="74" t="s">
        <v>175</v>
      </c>
      <c r="B10" s="129" t="s">
        <v>80</v>
      </c>
      <c r="C10" s="40"/>
      <c r="D10" s="40"/>
      <c r="E10" s="40"/>
      <c r="F10" s="40"/>
      <c r="G10" s="40"/>
      <c r="H10" s="40"/>
      <c r="I10" s="40"/>
      <c r="J10" s="40"/>
      <c r="K10" s="38"/>
      <c r="L10" s="38"/>
      <c r="M10" s="40"/>
      <c r="N10" s="74"/>
      <c r="O10" s="38"/>
      <c r="P10" s="38"/>
      <c r="Q10" s="115"/>
    </row>
    <row r="11" spans="1:23" x14ac:dyDescent="0.2">
      <c r="A11" s="74" t="s">
        <v>176</v>
      </c>
      <c r="B11" s="129" t="s">
        <v>92</v>
      </c>
      <c r="C11" s="40"/>
      <c r="D11" s="40"/>
      <c r="E11" s="40"/>
      <c r="F11" s="40"/>
      <c r="G11" s="40"/>
      <c r="H11" s="40"/>
      <c r="I11" s="40"/>
      <c r="J11" s="40"/>
      <c r="K11" s="38"/>
      <c r="L11" s="38"/>
      <c r="M11" s="40"/>
      <c r="N11" s="74"/>
      <c r="O11" s="38"/>
      <c r="P11" s="38"/>
      <c r="Q11" s="115"/>
    </row>
    <row r="12" spans="1:23" x14ac:dyDescent="0.2">
      <c r="A12" s="74" t="s">
        <v>177</v>
      </c>
      <c r="B12" s="129" t="s">
        <v>178</v>
      </c>
      <c r="C12" s="40"/>
      <c r="D12" s="40"/>
      <c r="E12" s="40"/>
      <c r="F12" s="40"/>
      <c r="G12" s="40"/>
      <c r="H12" s="40"/>
      <c r="I12" s="40"/>
      <c r="J12" s="40"/>
      <c r="K12" s="38"/>
      <c r="L12" s="38"/>
      <c r="M12" s="40"/>
      <c r="N12" s="74"/>
      <c r="O12" s="38"/>
      <c r="P12" s="38"/>
      <c r="Q12" s="115"/>
    </row>
    <row r="13" spans="1:23" x14ac:dyDescent="0.2">
      <c r="A13" s="74" t="s">
        <v>179</v>
      </c>
      <c r="B13" s="129" t="s">
        <v>180</v>
      </c>
      <c r="C13" s="40"/>
      <c r="D13" s="40"/>
      <c r="E13" s="40"/>
      <c r="F13" s="40"/>
      <c r="G13" s="40"/>
      <c r="H13" s="40"/>
      <c r="I13" s="40"/>
      <c r="J13" s="40"/>
      <c r="K13" s="38"/>
      <c r="L13" s="38"/>
      <c r="M13" s="40"/>
      <c r="N13" s="74"/>
      <c r="O13" s="38"/>
      <c r="P13" s="38"/>
      <c r="Q13" s="115"/>
      <c r="R13" s="723" t="s">
        <v>181</v>
      </c>
      <c r="S13" s="723"/>
      <c r="T13" s="42"/>
    </row>
    <row r="14" spans="1:23" x14ac:dyDescent="0.2">
      <c r="A14" s="659" t="s">
        <v>4</v>
      </c>
      <c r="B14" s="659"/>
      <c r="C14" s="659"/>
      <c r="D14" s="659"/>
      <c r="E14" s="659"/>
      <c r="F14" s="659"/>
      <c r="G14" s="659"/>
      <c r="H14" s="659"/>
      <c r="I14" s="659"/>
      <c r="J14" s="659"/>
      <c r="K14" s="659"/>
      <c r="L14" s="659"/>
      <c r="M14" s="659"/>
      <c r="N14" s="659"/>
      <c r="O14" s="659"/>
      <c r="P14" s="659"/>
      <c r="Q14" s="659"/>
      <c r="R14" s="659"/>
      <c r="S14" s="659"/>
      <c r="T14" s="659"/>
      <c r="U14" s="659"/>
      <c r="V14" s="659"/>
      <c r="W14" s="659"/>
    </row>
    <row r="15" spans="1:23" ht="40.5" customHeight="1" x14ac:dyDescent="0.2">
      <c r="A15" s="674" t="s">
        <v>182</v>
      </c>
      <c r="B15" s="674"/>
      <c r="C15" s="674"/>
      <c r="D15" s="674"/>
      <c r="E15" s="674"/>
      <c r="F15" s="674"/>
      <c r="G15" s="674"/>
      <c r="H15" s="674"/>
      <c r="I15" s="674"/>
      <c r="J15" s="674"/>
      <c r="K15" s="674"/>
      <c r="L15" s="674"/>
      <c r="M15" s="674"/>
      <c r="N15" s="674"/>
      <c r="O15" s="674"/>
      <c r="P15" s="674"/>
      <c r="Q15" s="674"/>
      <c r="R15" s="674"/>
      <c r="S15" s="674"/>
      <c r="T15" s="674"/>
      <c r="U15" s="674"/>
      <c r="V15" s="674"/>
      <c r="W15" s="674"/>
    </row>
    <row r="16" spans="1:23" ht="12.75" customHeight="1" x14ac:dyDescent="0.2">
      <c r="A16" s="661" t="s">
        <v>5</v>
      </c>
      <c r="B16" s="662"/>
      <c r="C16" s="664" t="s">
        <v>8</v>
      </c>
      <c r="D16" s="664" t="s">
        <v>18</v>
      </c>
      <c r="E16" s="666" t="s">
        <v>19</v>
      </c>
      <c r="F16" s="667"/>
      <c r="G16" s="666" t="s">
        <v>20</v>
      </c>
      <c r="H16" s="667"/>
      <c r="I16" s="661" t="s">
        <v>14</v>
      </c>
      <c r="J16" s="663"/>
      <c r="K16" s="661" t="s">
        <v>10</v>
      </c>
      <c r="L16" s="663"/>
      <c r="M16" s="661" t="s">
        <v>13</v>
      </c>
      <c r="N16" s="663"/>
      <c r="O16" s="661" t="s">
        <v>15</v>
      </c>
      <c r="P16" s="663"/>
      <c r="Q16" s="658" t="s">
        <v>28</v>
      </c>
      <c r="R16" s="658"/>
      <c r="S16" s="658"/>
      <c r="T16" s="668" t="s">
        <v>29</v>
      </c>
      <c r="U16" s="666" t="s">
        <v>31</v>
      </c>
      <c r="V16" s="669"/>
      <c r="W16" s="667"/>
    </row>
    <row r="17" spans="1:23" ht="21.75" customHeight="1" x14ac:dyDescent="0.2">
      <c r="A17" s="43" t="s">
        <v>17</v>
      </c>
      <c r="B17" s="130" t="s">
        <v>6</v>
      </c>
      <c r="C17" s="724"/>
      <c r="D17" s="665"/>
      <c r="E17" s="44" t="s">
        <v>21</v>
      </c>
      <c r="F17" s="44" t="s">
        <v>22</v>
      </c>
      <c r="G17" s="44" t="s">
        <v>23</v>
      </c>
      <c r="H17" s="44" t="s">
        <v>24</v>
      </c>
      <c r="I17" s="45" t="s">
        <v>11</v>
      </c>
      <c r="J17" s="45" t="s">
        <v>12</v>
      </c>
      <c r="K17" s="45" t="s">
        <v>11</v>
      </c>
      <c r="L17" s="45" t="s">
        <v>12</v>
      </c>
      <c r="M17" s="45" t="s">
        <v>11</v>
      </c>
      <c r="N17" s="45" t="s">
        <v>12</v>
      </c>
      <c r="O17" s="45" t="s">
        <v>11</v>
      </c>
      <c r="P17" s="45" t="s">
        <v>12</v>
      </c>
      <c r="Q17" s="45" t="s">
        <v>11</v>
      </c>
      <c r="R17" s="45" t="s">
        <v>12</v>
      </c>
      <c r="S17" s="45" t="s">
        <v>30</v>
      </c>
      <c r="T17" s="668"/>
      <c r="U17" s="44" t="s">
        <v>32</v>
      </c>
      <c r="V17" s="44" t="s">
        <v>33</v>
      </c>
      <c r="W17" s="44" t="s">
        <v>34</v>
      </c>
    </row>
    <row r="18" spans="1:23" ht="37.5" customHeight="1" x14ac:dyDescent="0.2">
      <c r="A18" s="131">
        <v>1</v>
      </c>
      <c r="B18" s="132" t="s">
        <v>183</v>
      </c>
      <c r="C18" s="133" t="s">
        <v>184</v>
      </c>
      <c r="D18" s="134">
        <v>0.3</v>
      </c>
      <c r="E18" s="135">
        <f>$E$21*D18</f>
        <v>604198.5</v>
      </c>
      <c r="F18" s="135">
        <f>$F$21*D18</f>
        <v>424260.89999999997</v>
      </c>
      <c r="G18" s="49">
        <f>I18+K18+M18+O18</f>
        <v>27</v>
      </c>
      <c r="H18" s="52">
        <f>J18+L18+N18+P18</f>
        <v>28</v>
      </c>
      <c r="I18" s="46">
        <v>9</v>
      </c>
      <c r="J18" s="50">
        <v>10</v>
      </c>
      <c r="K18" s="46">
        <v>9</v>
      </c>
      <c r="L18" s="136">
        <v>9</v>
      </c>
      <c r="M18" s="46">
        <v>9</v>
      </c>
      <c r="N18" s="50">
        <v>9</v>
      </c>
      <c r="O18" s="46"/>
      <c r="P18" s="50"/>
      <c r="Q18" s="53">
        <f>I18+K18+M18+O18</f>
        <v>27</v>
      </c>
      <c r="R18" s="53">
        <f>J18+L18+N18+P18</f>
        <v>28</v>
      </c>
      <c r="S18" s="53">
        <f>R18-Q18</f>
        <v>1</v>
      </c>
      <c r="T18" s="54"/>
      <c r="U18" s="52">
        <f>N18/M18*100</f>
        <v>100</v>
      </c>
      <c r="V18" s="52">
        <f>F18/E18*100</f>
        <v>70.218793989061538</v>
      </c>
      <c r="W18" s="52">
        <f>V18/U18*100</f>
        <v>70.218793989061538</v>
      </c>
    </row>
    <row r="19" spans="1:23" ht="37.5" customHeight="1" x14ac:dyDescent="0.2">
      <c r="A19" s="131">
        <v>4</v>
      </c>
      <c r="B19" s="132" t="s">
        <v>185</v>
      </c>
      <c r="C19" s="133" t="s">
        <v>186</v>
      </c>
      <c r="D19" s="134">
        <v>0.35</v>
      </c>
      <c r="E19" s="135">
        <f>$E$21*D19</f>
        <v>704898.25</v>
      </c>
      <c r="F19" s="135">
        <f>$F$21*D19</f>
        <v>494971.05</v>
      </c>
      <c r="G19" s="49">
        <f>I19+K19+M19+O19</f>
        <v>9</v>
      </c>
      <c r="H19" s="52"/>
      <c r="I19" s="46">
        <v>3</v>
      </c>
      <c r="J19" s="50">
        <v>7</v>
      </c>
      <c r="K19" s="46">
        <v>3</v>
      </c>
      <c r="L19" s="136">
        <v>6</v>
      </c>
      <c r="M19" s="46">
        <v>3</v>
      </c>
      <c r="N19" s="50">
        <v>8</v>
      </c>
      <c r="O19" s="46"/>
      <c r="P19" s="50"/>
      <c r="Q19" s="53">
        <f>I19+K19+M19+O19</f>
        <v>9</v>
      </c>
      <c r="R19" s="53">
        <f>J19+L19+N19+P19</f>
        <v>21</v>
      </c>
      <c r="S19" s="53">
        <f>R19-Q19</f>
        <v>12</v>
      </c>
      <c r="T19" s="137"/>
      <c r="U19" s="52">
        <f t="shared" ref="U19:U21" si="0">N19/M19*100</f>
        <v>266.66666666666663</v>
      </c>
      <c r="V19" s="52">
        <f>F19/E19*100</f>
        <v>70.218793989061538</v>
      </c>
      <c r="W19" s="52">
        <f>V19/U19*100</f>
        <v>26.33204774589808</v>
      </c>
    </row>
    <row r="20" spans="1:23" ht="37.5" customHeight="1" x14ac:dyDescent="0.2">
      <c r="A20" s="131">
        <v>4</v>
      </c>
      <c r="B20" s="132" t="s">
        <v>187</v>
      </c>
      <c r="C20" s="138" t="s">
        <v>103</v>
      </c>
      <c r="D20" s="134">
        <v>0.35</v>
      </c>
      <c r="E20" s="135">
        <f>$E$21*D20</f>
        <v>704898.25</v>
      </c>
      <c r="F20" s="135">
        <f>$F$21*D20</f>
        <v>494971.05</v>
      </c>
      <c r="G20" s="49"/>
      <c r="H20" s="52"/>
      <c r="I20" s="46">
        <v>3</v>
      </c>
      <c r="J20" s="50">
        <v>5</v>
      </c>
      <c r="K20" s="46">
        <v>2</v>
      </c>
      <c r="L20" s="136">
        <v>5</v>
      </c>
      <c r="M20" s="46">
        <v>3</v>
      </c>
      <c r="N20" s="50">
        <v>3</v>
      </c>
      <c r="O20" s="46"/>
      <c r="P20" s="50"/>
      <c r="Q20" s="53">
        <v>0</v>
      </c>
      <c r="R20" s="53">
        <v>0</v>
      </c>
      <c r="S20" s="53">
        <v>0</v>
      </c>
      <c r="T20" s="137"/>
      <c r="U20" s="52">
        <f t="shared" si="0"/>
        <v>100</v>
      </c>
      <c r="V20" s="52">
        <f>F20/E20*100</f>
        <v>70.218793989061538</v>
      </c>
      <c r="W20" s="52">
        <f>V20/U20*100</f>
        <v>70.218793989061538</v>
      </c>
    </row>
    <row r="21" spans="1:23" s="1" customFormat="1" ht="36.75" customHeight="1" x14ac:dyDescent="0.2">
      <c r="A21" s="671" t="s">
        <v>25</v>
      </c>
      <c r="B21" s="720"/>
      <c r="C21" s="139"/>
      <c r="D21" s="57">
        <v>1</v>
      </c>
      <c r="E21" s="61">
        <v>2013995</v>
      </c>
      <c r="F21" s="61">
        <v>1414203</v>
      </c>
      <c r="G21" s="47">
        <f>SUM(G18:G20)</f>
        <v>36</v>
      </c>
      <c r="H21" s="47">
        <f>SUM(H18:H18)</f>
        <v>28</v>
      </c>
      <c r="I21" s="47">
        <f>SUM(I18:I20)</f>
        <v>15</v>
      </c>
      <c r="J21" s="47">
        <f>SUM(J18:J18)</f>
        <v>10</v>
      </c>
      <c r="K21" s="47">
        <f>SUM(K18:K20)</f>
        <v>14</v>
      </c>
      <c r="L21" s="47">
        <f>SUM(L18:L18)</f>
        <v>9</v>
      </c>
      <c r="M21" s="47">
        <f>SUM(M18:M20)</f>
        <v>15</v>
      </c>
      <c r="N21" s="47">
        <f>SUM(N18:N18)</f>
        <v>9</v>
      </c>
      <c r="O21" s="47">
        <f>SUM(O18:O20)</f>
        <v>0</v>
      </c>
      <c r="P21" s="47">
        <f>SUM(P18:P18)</f>
        <v>0</v>
      </c>
      <c r="Q21" s="49">
        <f>I21+K21+M21+O21</f>
        <v>44</v>
      </c>
      <c r="R21" s="49">
        <f>J21+L21+N21+P21</f>
        <v>28</v>
      </c>
      <c r="S21" s="49">
        <f>R21-Q21</f>
        <v>-16</v>
      </c>
      <c r="T21" s="46"/>
      <c r="U21" s="52">
        <f t="shared" si="0"/>
        <v>60</v>
      </c>
      <c r="V21" s="52">
        <f>F21/E21*100</f>
        <v>70.218793989061538</v>
      </c>
      <c r="W21" s="52">
        <f>V21/U21*100</f>
        <v>117.03132331510255</v>
      </c>
    </row>
    <row r="22" spans="1:23" s="4" customFormat="1" ht="14.25" customHeight="1" x14ac:dyDescent="0.2">
      <c r="A22" s="38"/>
      <c r="B22" s="38"/>
      <c r="C22" s="38"/>
      <c r="D22" s="140"/>
      <c r="E22" s="62"/>
      <c r="F22" s="38"/>
      <c r="G22" s="38"/>
      <c r="H22" s="38"/>
      <c r="I22" s="38"/>
      <c r="J22" s="38"/>
      <c r="K22" s="38"/>
      <c r="L22" s="38"/>
      <c r="M22" s="38"/>
      <c r="N22" s="38"/>
      <c r="O22" s="38"/>
      <c r="P22" s="38"/>
      <c r="Q22" s="38"/>
      <c r="R22" s="38"/>
      <c r="S22" s="38"/>
      <c r="T22" s="38"/>
      <c r="U22" s="38"/>
      <c r="V22" s="38"/>
      <c r="W22" s="38"/>
    </row>
    <row r="23" spans="1:23" s="4" customFormat="1" ht="14.25" customHeight="1" x14ac:dyDescent="0.2">
      <c r="A23" s="38"/>
      <c r="B23" s="37" t="s">
        <v>26</v>
      </c>
      <c r="C23" s="38"/>
      <c r="D23" s="38"/>
      <c r="E23" s="62"/>
      <c r="F23" s="38"/>
      <c r="G23" s="38" t="s">
        <v>27</v>
      </c>
      <c r="H23" s="38"/>
      <c r="I23" s="38"/>
      <c r="J23" s="38"/>
      <c r="K23" s="38"/>
      <c r="L23" s="38"/>
      <c r="M23" s="38"/>
      <c r="N23" s="38"/>
      <c r="O23" s="38"/>
      <c r="P23" s="38"/>
      <c r="Q23" s="38"/>
      <c r="R23" s="38"/>
      <c r="S23" s="38"/>
      <c r="T23" s="38"/>
      <c r="U23" s="38"/>
      <c r="V23" s="38"/>
      <c r="W23" s="38"/>
    </row>
    <row r="24" spans="1:23" x14ac:dyDescent="0.2">
      <c r="A24" s="115"/>
      <c r="B24" s="115"/>
      <c r="C24" s="115"/>
      <c r="D24" s="115"/>
      <c r="E24" s="115"/>
      <c r="F24" s="115"/>
      <c r="I24" s="115"/>
      <c r="J24" s="115"/>
      <c r="K24" s="115"/>
      <c r="L24" s="115"/>
      <c r="M24" s="115"/>
      <c r="N24" s="115"/>
      <c r="O24" s="115"/>
      <c r="P24" s="115"/>
      <c r="Q24" s="115"/>
    </row>
    <row r="25" spans="1:23" x14ac:dyDescent="0.2">
      <c r="A25" s="115"/>
      <c r="B25" s="115"/>
      <c r="C25" s="115"/>
      <c r="D25" s="115"/>
      <c r="E25" s="115"/>
      <c r="F25" s="115"/>
      <c r="I25" s="115"/>
      <c r="J25" s="115"/>
      <c r="K25" s="115"/>
      <c r="L25" s="115"/>
      <c r="M25" s="115"/>
      <c r="N25" s="115"/>
      <c r="O25" s="115"/>
      <c r="P25" s="115"/>
      <c r="Q25" s="115"/>
    </row>
    <row r="26" spans="1:23" x14ac:dyDescent="0.2">
      <c r="A26" s="115"/>
      <c r="B26" s="115"/>
      <c r="C26" s="115"/>
      <c r="D26" s="115"/>
      <c r="E26" s="115"/>
      <c r="F26" s="115"/>
      <c r="I26" s="115"/>
      <c r="J26" s="115"/>
      <c r="K26" s="115"/>
      <c r="L26" s="115"/>
      <c r="M26" s="115"/>
      <c r="N26" s="115"/>
      <c r="O26" s="115"/>
      <c r="P26" s="115"/>
      <c r="Q26" s="115"/>
    </row>
    <row r="27" spans="1:23" x14ac:dyDescent="0.2">
      <c r="A27" s="128"/>
      <c r="B27" s="128"/>
      <c r="C27" s="128"/>
      <c r="D27" s="128"/>
      <c r="E27" s="128"/>
      <c r="F27" s="128"/>
      <c r="G27" s="78"/>
      <c r="H27" s="78"/>
      <c r="I27" s="128"/>
      <c r="J27" s="128"/>
      <c r="K27" s="128"/>
      <c r="L27" s="128"/>
      <c r="M27" s="128"/>
      <c r="N27" s="128"/>
      <c r="O27" s="128"/>
      <c r="P27" s="128"/>
      <c r="Q27" s="128"/>
      <c r="R27" s="78"/>
      <c r="S27" s="78"/>
      <c r="T27" s="78"/>
      <c r="U27" s="78"/>
    </row>
    <row r="28" spans="1:23" x14ac:dyDescent="0.2">
      <c r="A28" s="4"/>
      <c r="B28" s="4"/>
      <c r="C28" s="4"/>
      <c r="D28" s="4"/>
      <c r="E28" s="4"/>
      <c r="F28" s="4"/>
      <c r="G28" s="4"/>
      <c r="H28" s="4"/>
      <c r="I28" s="4"/>
      <c r="J28" s="4"/>
      <c r="K28" s="4"/>
      <c r="L28" s="4"/>
      <c r="M28" s="4"/>
      <c r="N28" s="4"/>
      <c r="O28" s="4"/>
      <c r="P28" s="4"/>
      <c r="Q28" s="1"/>
      <c r="R28" s="1"/>
      <c r="S28" s="721"/>
      <c r="T28" s="721"/>
      <c r="U28" s="4"/>
    </row>
    <row r="29" spans="1:23" x14ac:dyDescent="0.2">
      <c r="A29" s="722"/>
      <c r="B29" s="722"/>
      <c r="C29" s="4"/>
      <c r="D29" s="4"/>
      <c r="E29" s="4"/>
      <c r="F29" s="4"/>
      <c r="G29" s="722"/>
      <c r="H29" s="722"/>
      <c r="I29" s="722"/>
      <c r="J29" s="722"/>
      <c r="K29" s="722"/>
      <c r="L29" s="722"/>
      <c r="M29" s="722"/>
      <c r="N29" s="722"/>
      <c r="O29" s="722"/>
      <c r="P29" s="722"/>
      <c r="Q29" s="722"/>
      <c r="R29" s="722"/>
      <c r="S29" s="722"/>
      <c r="T29" s="722"/>
      <c r="U29" s="722"/>
    </row>
    <row r="30" spans="1:23" x14ac:dyDescent="0.2">
      <c r="A30" s="722"/>
      <c r="B30" s="722"/>
      <c r="C30" s="4"/>
      <c r="D30" s="4"/>
      <c r="E30" s="4"/>
      <c r="F30" s="4"/>
      <c r="G30" s="722"/>
      <c r="H30" s="722"/>
      <c r="I30" s="722"/>
      <c r="J30" s="722"/>
      <c r="K30" s="722"/>
      <c r="L30" s="722"/>
      <c r="M30" s="722"/>
      <c r="N30" s="722"/>
      <c r="O30" s="722"/>
      <c r="P30" s="722"/>
      <c r="Q30" s="722"/>
      <c r="R30" s="722"/>
      <c r="S30" s="722"/>
      <c r="T30" s="722"/>
      <c r="U30" s="722"/>
    </row>
    <row r="31" spans="1:23" x14ac:dyDescent="0.2">
      <c r="A31" s="128"/>
      <c r="B31" s="128"/>
      <c r="C31" s="128"/>
      <c r="D31" s="128"/>
      <c r="E31" s="128"/>
      <c r="F31" s="128"/>
      <c r="G31" s="78"/>
      <c r="H31" s="78"/>
      <c r="I31" s="128"/>
      <c r="J31" s="128"/>
      <c r="K31" s="128"/>
      <c r="L31" s="128"/>
      <c r="M31" s="128"/>
      <c r="N31" s="128"/>
      <c r="O31" s="128"/>
      <c r="P31" s="128"/>
      <c r="Q31" s="128"/>
      <c r="R31" s="78"/>
      <c r="S31" s="78"/>
      <c r="T31" s="78"/>
      <c r="U31" s="78"/>
    </row>
    <row r="32" spans="1:23" x14ac:dyDescent="0.2">
      <c r="A32" s="115"/>
      <c r="B32" s="115"/>
      <c r="C32" s="115"/>
      <c r="D32" s="115"/>
      <c r="E32" s="115"/>
      <c r="F32" s="115"/>
      <c r="I32" s="115"/>
      <c r="J32" s="115"/>
      <c r="K32" s="115"/>
      <c r="L32" s="115"/>
      <c r="M32" s="115"/>
      <c r="N32" s="115"/>
      <c r="O32" s="115"/>
      <c r="P32" s="115"/>
      <c r="Q32" s="115"/>
    </row>
    <row r="33" spans="1:17" x14ac:dyDescent="0.2">
      <c r="A33" s="115"/>
      <c r="B33" s="115"/>
      <c r="C33" s="115"/>
      <c r="D33" s="115"/>
      <c r="E33" s="115"/>
      <c r="F33" s="115"/>
      <c r="I33" s="115"/>
      <c r="J33" s="115"/>
      <c r="K33" s="115"/>
      <c r="L33" s="115"/>
      <c r="M33" s="115"/>
      <c r="N33" s="115"/>
      <c r="O33" s="115"/>
      <c r="P33" s="115"/>
      <c r="Q33" s="115"/>
    </row>
    <row r="34" spans="1:17" x14ac:dyDescent="0.2">
      <c r="A34" s="115"/>
      <c r="B34" s="115"/>
      <c r="C34" s="115"/>
      <c r="D34" s="115"/>
      <c r="E34" s="115"/>
      <c r="F34" s="115"/>
      <c r="I34" s="115"/>
      <c r="J34" s="115"/>
      <c r="K34" s="115"/>
      <c r="L34" s="115"/>
      <c r="M34" s="115"/>
      <c r="N34" s="115"/>
      <c r="O34" s="115"/>
      <c r="P34" s="115"/>
      <c r="Q34" s="115"/>
    </row>
    <row r="35" spans="1:17" x14ac:dyDescent="0.2">
      <c r="A35" s="115"/>
      <c r="B35" s="115"/>
      <c r="C35" s="115"/>
      <c r="D35" s="115"/>
      <c r="E35" s="115"/>
      <c r="F35" s="115"/>
      <c r="I35" s="115"/>
      <c r="J35" s="115"/>
      <c r="K35" s="115"/>
      <c r="L35" s="115"/>
      <c r="M35" s="115"/>
      <c r="N35" s="115"/>
      <c r="O35" s="115"/>
      <c r="P35" s="115"/>
      <c r="Q35" s="115"/>
    </row>
    <row r="36" spans="1:17" x14ac:dyDescent="0.2">
      <c r="A36" s="115"/>
      <c r="B36" s="115"/>
      <c r="C36" s="115"/>
      <c r="D36" s="115"/>
      <c r="E36" s="115"/>
      <c r="F36" s="115"/>
      <c r="I36" s="115"/>
      <c r="J36" s="115"/>
      <c r="K36" s="115"/>
      <c r="L36" s="115"/>
      <c r="M36" s="115"/>
      <c r="N36" s="115"/>
      <c r="O36" s="115"/>
      <c r="P36" s="115"/>
      <c r="Q36" s="115"/>
    </row>
    <row r="37" spans="1:17" x14ac:dyDescent="0.2">
      <c r="A37" s="115"/>
      <c r="B37" s="115"/>
      <c r="C37" s="115"/>
      <c r="D37" s="115"/>
      <c r="E37" s="115"/>
      <c r="F37" s="115"/>
      <c r="I37" s="115"/>
      <c r="J37" s="115"/>
      <c r="K37" s="115"/>
      <c r="L37" s="115"/>
      <c r="M37" s="115"/>
      <c r="N37" s="115"/>
      <c r="O37" s="115"/>
      <c r="P37" s="115"/>
      <c r="Q37" s="115"/>
    </row>
    <row r="38" spans="1:17" x14ac:dyDescent="0.2">
      <c r="A38" s="115"/>
      <c r="B38" s="115"/>
      <c r="C38" s="115"/>
      <c r="D38" s="115"/>
      <c r="E38" s="115"/>
      <c r="F38" s="115"/>
      <c r="I38" s="115"/>
      <c r="J38" s="115"/>
      <c r="K38" s="115"/>
      <c r="L38" s="115"/>
      <c r="M38" s="115"/>
      <c r="N38" s="115"/>
      <c r="O38" s="115"/>
      <c r="P38" s="115"/>
      <c r="Q38" s="115"/>
    </row>
    <row r="39" spans="1:17" x14ac:dyDescent="0.2">
      <c r="A39" s="115"/>
      <c r="B39" s="115"/>
      <c r="C39" s="115"/>
      <c r="D39" s="115"/>
      <c r="E39" s="115"/>
      <c r="F39" s="115"/>
      <c r="I39" s="115"/>
      <c r="J39" s="115"/>
      <c r="K39" s="115"/>
      <c r="L39" s="115"/>
      <c r="M39" s="115"/>
      <c r="N39" s="115"/>
      <c r="O39" s="115"/>
      <c r="P39" s="115"/>
      <c r="Q39" s="115"/>
    </row>
    <row r="40" spans="1:17" x14ac:dyDescent="0.2">
      <c r="A40" s="115"/>
      <c r="B40" s="115"/>
      <c r="C40" s="115"/>
      <c r="D40" s="115"/>
      <c r="E40" s="115"/>
      <c r="F40" s="115"/>
      <c r="I40" s="115"/>
      <c r="J40" s="115"/>
      <c r="K40" s="115"/>
      <c r="L40" s="115"/>
      <c r="M40" s="115"/>
      <c r="N40" s="115"/>
      <c r="O40" s="115"/>
      <c r="P40" s="115"/>
      <c r="Q40" s="115"/>
    </row>
    <row r="41" spans="1:17" x14ac:dyDescent="0.2">
      <c r="A41" s="115"/>
      <c r="B41" s="115"/>
      <c r="C41" s="115"/>
      <c r="D41" s="115"/>
      <c r="E41" s="115"/>
      <c r="F41" s="115"/>
      <c r="I41" s="115"/>
      <c r="J41" s="115"/>
      <c r="K41" s="115"/>
      <c r="L41" s="115"/>
      <c r="M41" s="115"/>
      <c r="N41" s="115"/>
      <c r="O41" s="115"/>
      <c r="P41" s="115"/>
      <c r="Q41" s="115"/>
    </row>
    <row r="42" spans="1:17" x14ac:dyDescent="0.2">
      <c r="A42" s="115"/>
      <c r="B42" s="115"/>
      <c r="C42" s="115"/>
      <c r="D42" s="115"/>
      <c r="E42" s="115"/>
      <c r="F42" s="115"/>
      <c r="I42" s="115"/>
      <c r="J42" s="115"/>
      <c r="K42" s="115"/>
      <c r="L42" s="115"/>
      <c r="M42" s="115"/>
      <c r="N42" s="115"/>
      <c r="O42" s="115"/>
      <c r="P42" s="115"/>
      <c r="Q42" s="115"/>
    </row>
    <row r="43" spans="1:17" x14ac:dyDescent="0.2">
      <c r="A43" s="115"/>
      <c r="B43" s="115"/>
      <c r="C43" s="115"/>
      <c r="D43" s="115"/>
      <c r="E43" s="115"/>
      <c r="F43" s="115"/>
      <c r="I43" s="115"/>
      <c r="J43" s="115"/>
      <c r="K43" s="115"/>
      <c r="L43" s="115"/>
      <c r="M43" s="115"/>
      <c r="N43" s="115"/>
      <c r="O43" s="115"/>
      <c r="P43" s="115"/>
      <c r="Q43" s="115"/>
    </row>
    <row r="44" spans="1:17" x14ac:dyDescent="0.2">
      <c r="A44" s="115"/>
      <c r="B44" s="115"/>
      <c r="C44" s="115"/>
      <c r="D44" s="115"/>
      <c r="E44" s="115"/>
      <c r="F44" s="115"/>
      <c r="I44" s="115"/>
      <c r="J44" s="115"/>
      <c r="K44" s="115"/>
      <c r="L44" s="115"/>
      <c r="M44" s="115"/>
      <c r="N44" s="115"/>
      <c r="O44" s="115"/>
      <c r="P44" s="115"/>
      <c r="Q44" s="115"/>
    </row>
    <row r="45" spans="1:17" x14ac:dyDescent="0.2">
      <c r="A45" s="115"/>
      <c r="B45" s="115"/>
      <c r="C45" s="115"/>
      <c r="D45" s="115"/>
      <c r="E45" s="115"/>
      <c r="F45" s="115"/>
      <c r="I45" s="115"/>
      <c r="J45" s="115"/>
      <c r="K45" s="115"/>
      <c r="L45" s="115"/>
      <c r="M45" s="115"/>
      <c r="N45" s="115"/>
      <c r="O45" s="115"/>
      <c r="P45" s="115"/>
      <c r="Q45" s="115"/>
    </row>
    <row r="46" spans="1:17" x14ac:dyDescent="0.2">
      <c r="A46" s="115"/>
      <c r="B46" s="115"/>
      <c r="C46" s="115"/>
      <c r="D46" s="115"/>
      <c r="E46" s="115"/>
      <c r="F46" s="115"/>
      <c r="I46" s="115"/>
      <c r="J46" s="115"/>
      <c r="K46" s="115"/>
      <c r="L46" s="115"/>
      <c r="M46" s="115"/>
      <c r="N46" s="115"/>
      <c r="O46" s="115"/>
      <c r="P46" s="115"/>
      <c r="Q46" s="115"/>
    </row>
    <row r="47" spans="1:17" x14ac:dyDescent="0.2">
      <c r="A47" s="115"/>
      <c r="B47" s="115"/>
      <c r="C47" s="115"/>
      <c r="D47" s="115"/>
      <c r="E47" s="115"/>
      <c r="F47" s="115"/>
      <c r="I47" s="115"/>
      <c r="J47" s="115"/>
      <c r="K47" s="115"/>
      <c r="L47" s="115"/>
      <c r="M47" s="115"/>
      <c r="N47" s="115"/>
      <c r="O47" s="115"/>
      <c r="P47" s="115"/>
      <c r="Q47" s="115"/>
    </row>
    <row r="48" spans="1:17" x14ac:dyDescent="0.2">
      <c r="A48" s="115"/>
      <c r="B48" s="115"/>
      <c r="C48" s="115"/>
      <c r="D48" s="115"/>
      <c r="E48" s="115"/>
      <c r="F48" s="115"/>
      <c r="I48" s="115"/>
      <c r="J48" s="115"/>
      <c r="K48" s="115"/>
      <c r="L48" s="115"/>
      <c r="M48" s="115"/>
      <c r="N48" s="115"/>
      <c r="O48" s="115"/>
      <c r="P48" s="115"/>
      <c r="Q48" s="115"/>
    </row>
    <row r="49" spans="1:17" x14ac:dyDescent="0.2">
      <c r="A49" s="115"/>
      <c r="B49" s="115"/>
      <c r="C49" s="115"/>
      <c r="D49" s="115"/>
      <c r="E49" s="115"/>
      <c r="F49" s="115"/>
      <c r="I49" s="115"/>
      <c r="J49" s="115"/>
      <c r="K49" s="115"/>
      <c r="L49" s="115"/>
      <c r="M49" s="115"/>
      <c r="N49" s="115"/>
      <c r="O49" s="115"/>
      <c r="P49" s="115"/>
      <c r="Q49" s="115"/>
    </row>
    <row r="50" spans="1:17" x14ac:dyDescent="0.2">
      <c r="A50" s="115"/>
      <c r="B50" s="115"/>
      <c r="C50" s="115"/>
      <c r="D50" s="115"/>
      <c r="E50" s="115"/>
      <c r="F50" s="115"/>
    </row>
    <row r="51" spans="1:17" x14ac:dyDescent="0.2">
      <c r="A51" s="115"/>
      <c r="B51" s="115"/>
      <c r="C51" s="115"/>
      <c r="D51" s="115"/>
      <c r="E51" s="115"/>
      <c r="F51" s="115"/>
    </row>
  </sheetData>
  <mergeCells count="28">
    <mergeCell ref="A6:W6"/>
    <mergeCell ref="A1:W1"/>
    <mergeCell ref="A2:W2"/>
    <mergeCell ref="A3:W3"/>
    <mergeCell ref="A4:W4"/>
    <mergeCell ref="A5:W5"/>
    <mergeCell ref="U16:W16"/>
    <mergeCell ref="A7:W7"/>
    <mergeCell ref="R13:S13"/>
    <mergeCell ref="A14:W14"/>
    <mergeCell ref="A15:W15"/>
    <mergeCell ref="A16:B16"/>
    <mergeCell ref="C16:C17"/>
    <mergeCell ref="D16:D17"/>
    <mergeCell ref="E16:F16"/>
    <mergeCell ref="G16:H16"/>
    <mergeCell ref="I16:J16"/>
    <mergeCell ref="K16:L16"/>
    <mergeCell ref="M16:N16"/>
    <mergeCell ref="O16:P16"/>
    <mergeCell ref="Q16:S16"/>
    <mergeCell ref="T16:T17"/>
    <mergeCell ref="A21:B21"/>
    <mergeCell ref="S28:T28"/>
    <mergeCell ref="A29:B29"/>
    <mergeCell ref="G29:U29"/>
    <mergeCell ref="A30:B30"/>
    <mergeCell ref="G30:U3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2"/>
  <sheetViews>
    <sheetView topLeftCell="A34" workbookViewId="0">
      <selection activeCell="G40" sqref="G40"/>
    </sheetView>
  </sheetViews>
  <sheetFormatPr baseColWidth="10" defaultRowHeight="12.75" x14ac:dyDescent="0.2"/>
  <cols>
    <col min="1" max="1" width="4.85546875" style="35" customWidth="1"/>
    <col min="2" max="2" width="12" style="35" customWidth="1"/>
    <col min="3" max="3" width="30.85546875" style="35" customWidth="1"/>
    <col min="4" max="4" width="10.28515625" style="35" customWidth="1"/>
    <col min="5" max="5" width="11.42578125" style="35"/>
    <col min="6" max="6" width="12.7109375" style="35" customWidth="1"/>
    <col min="7" max="7" width="12" style="35" customWidth="1"/>
    <col min="8" max="9" width="11.42578125" style="35" hidden="1" customWidth="1"/>
    <col min="10" max="10" width="10.85546875" style="35" hidden="1" customWidth="1"/>
    <col min="11" max="11" width="10.140625" style="35" hidden="1" customWidth="1"/>
    <col min="12" max="12" width="11.28515625" style="35" hidden="1" customWidth="1"/>
    <col min="13" max="13" width="9.85546875" style="35" hidden="1" customWidth="1"/>
    <col min="14" max="15" width="11.28515625" style="35" customWidth="1"/>
    <col min="16" max="16" width="11.28515625" style="35" hidden="1" customWidth="1"/>
    <col min="17" max="17" width="8.140625" style="35" hidden="1" customWidth="1"/>
    <col min="18" max="20" width="10.7109375" style="4" hidden="1" customWidth="1"/>
    <col min="21" max="21" width="24.42578125" style="4" customWidth="1"/>
    <col min="22" max="22" width="8.5703125" style="35" customWidth="1"/>
    <col min="23" max="23" width="7.28515625" style="35" bestFit="1" customWidth="1"/>
    <col min="24" max="24" width="8.140625" style="35" customWidth="1"/>
    <col min="25" max="16384" width="11.42578125" style="35"/>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t="12.75" hidden="1" customHeight="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ht="12.75" customHeight="1"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t="12.75" hidden="1" customHeight="1" x14ac:dyDescent="0.2">
      <c r="A7" s="591" t="s">
        <v>130</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1"/>
      <c r="B8" s="1"/>
      <c r="C8" s="1"/>
      <c r="D8" s="1"/>
      <c r="E8" s="1"/>
      <c r="F8" s="1"/>
      <c r="G8" s="1"/>
      <c r="H8" s="1"/>
      <c r="I8" s="1"/>
      <c r="J8" s="1"/>
      <c r="K8" s="1"/>
      <c r="L8" s="1"/>
      <c r="M8" s="1"/>
      <c r="N8" s="1"/>
      <c r="O8" s="1"/>
      <c r="P8" s="1"/>
      <c r="Q8" s="1"/>
      <c r="R8" s="1"/>
      <c r="S8" s="1"/>
      <c r="T8" s="1"/>
      <c r="U8" s="1"/>
    </row>
    <row r="9" spans="1:24" x14ac:dyDescent="0.2">
      <c r="A9" s="584" t="s">
        <v>37</v>
      </c>
      <c r="B9" s="584"/>
      <c r="C9" s="18" t="s">
        <v>248</v>
      </c>
      <c r="D9" s="1"/>
      <c r="E9" s="1"/>
      <c r="F9" s="1"/>
      <c r="G9" s="1"/>
      <c r="H9" s="1"/>
      <c r="I9" s="1"/>
      <c r="J9" s="1"/>
      <c r="K9" s="1"/>
      <c r="L9" s="4"/>
      <c r="M9" s="4"/>
      <c r="N9" s="4"/>
      <c r="O9" s="4"/>
      <c r="P9" s="4"/>
      <c r="Q9" s="4"/>
      <c r="R9" s="1"/>
      <c r="S9" s="1"/>
      <c r="T9" s="1"/>
      <c r="U9" s="1"/>
    </row>
    <row r="10" spans="1:24" x14ac:dyDescent="0.2">
      <c r="A10" s="584" t="s">
        <v>1</v>
      </c>
      <c r="B10" s="584"/>
      <c r="C10" s="18" t="s">
        <v>249</v>
      </c>
      <c r="D10" s="1"/>
      <c r="E10" s="1"/>
      <c r="F10" s="1"/>
      <c r="G10" s="1"/>
      <c r="H10" s="1"/>
      <c r="I10" s="1"/>
      <c r="J10" s="1"/>
      <c r="K10" s="1"/>
      <c r="L10" s="4"/>
      <c r="M10" s="4"/>
      <c r="N10" s="4"/>
      <c r="O10" s="4"/>
      <c r="P10" s="4"/>
      <c r="Q10" s="4"/>
      <c r="R10" s="1"/>
      <c r="S10" s="1"/>
      <c r="T10" s="1"/>
      <c r="U10" s="1"/>
    </row>
    <row r="11" spans="1:24" x14ac:dyDescent="0.2">
      <c r="A11" s="584" t="s">
        <v>65</v>
      </c>
      <c r="B11" s="584"/>
      <c r="C11" s="18" t="s">
        <v>250</v>
      </c>
      <c r="D11" s="1"/>
      <c r="E11" s="1"/>
      <c r="F11" s="1"/>
      <c r="G11" s="1"/>
      <c r="H11" s="1"/>
      <c r="I11" s="1"/>
      <c r="J11" s="1"/>
      <c r="K11" s="1"/>
      <c r="L11" s="4"/>
      <c r="M11" s="4"/>
      <c r="N11" s="4"/>
      <c r="O11" s="4"/>
      <c r="P11" s="4"/>
      <c r="Q11" s="4"/>
      <c r="R11" s="1"/>
      <c r="S11" s="1"/>
      <c r="T11" s="1"/>
      <c r="U11" s="1"/>
    </row>
    <row r="12" spans="1:24" x14ac:dyDescent="0.2">
      <c r="A12" s="584" t="s">
        <v>7</v>
      </c>
      <c r="B12" s="584"/>
      <c r="C12" s="18" t="s">
        <v>251</v>
      </c>
      <c r="D12" s="1"/>
      <c r="E12" s="1"/>
      <c r="F12" s="1"/>
      <c r="G12" s="1"/>
      <c r="H12" s="1"/>
      <c r="I12" s="1"/>
      <c r="J12" s="1"/>
      <c r="K12" s="1"/>
      <c r="L12" s="4"/>
      <c r="M12" s="4"/>
      <c r="N12" s="4"/>
      <c r="O12" s="4"/>
      <c r="P12" s="4"/>
      <c r="Q12" s="4"/>
      <c r="R12" s="1"/>
      <c r="S12" s="1"/>
      <c r="T12" s="1"/>
      <c r="U12" s="1"/>
    </row>
    <row r="13" spans="1:24" x14ac:dyDescent="0.2">
      <c r="A13" s="599" t="s">
        <v>39</v>
      </c>
      <c r="B13" s="599"/>
      <c r="C13" s="14" t="s">
        <v>252</v>
      </c>
      <c r="D13" s="1"/>
      <c r="E13" s="1"/>
      <c r="F13" s="1"/>
      <c r="G13" s="1"/>
      <c r="H13" s="1"/>
      <c r="I13" s="1"/>
      <c r="J13" s="1"/>
      <c r="K13" s="1"/>
      <c r="L13" s="4"/>
      <c r="M13" s="4"/>
      <c r="N13" s="4"/>
      <c r="O13" s="4"/>
      <c r="P13" s="4"/>
      <c r="Q13" s="12" t="s">
        <v>253</v>
      </c>
      <c r="R13" s="1"/>
      <c r="S13" s="1"/>
      <c r="T13" s="1"/>
      <c r="U13" s="12"/>
      <c r="X13" s="12" t="s">
        <v>254</v>
      </c>
    </row>
    <row r="14" spans="1:24" x14ac:dyDescent="0.2">
      <c r="A14" s="591" t="s">
        <v>4</v>
      </c>
      <c r="B14" s="591"/>
      <c r="C14" s="591"/>
      <c r="D14" s="591"/>
      <c r="E14" s="591"/>
      <c r="F14" s="591"/>
      <c r="G14" s="591"/>
      <c r="H14" s="591"/>
      <c r="I14" s="591"/>
      <c r="J14" s="591"/>
      <c r="K14" s="591"/>
      <c r="L14" s="591"/>
      <c r="M14" s="591"/>
      <c r="N14" s="591"/>
      <c r="O14" s="591"/>
      <c r="P14" s="591"/>
      <c r="Q14" s="591"/>
      <c r="R14" s="591"/>
      <c r="S14" s="591"/>
      <c r="T14" s="591"/>
      <c r="U14" s="591"/>
      <c r="V14" s="591"/>
      <c r="W14" s="591"/>
      <c r="X14" s="591"/>
    </row>
    <row r="15" spans="1:24" ht="40.5" customHeight="1" x14ac:dyDescent="0.2">
      <c r="A15" s="592" t="s">
        <v>255</v>
      </c>
      <c r="B15" s="592"/>
      <c r="C15" s="592"/>
      <c r="D15" s="592"/>
      <c r="E15" s="592"/>
      <c r="F15" s="592"/>
      <c r="G15" s="592"/>
      <c r="H15" s="592"/>
      <c r="I15" s="592"/>
      <c r="J15" s="592"/>
      <c r="K15" s="592"/>
      <c r="L15" s="592"/>
      <c r="M15" s="592"/>
      <c r="N15" s="592"/>
      <c r="O15" s="592"/>
      <c r="P15" s="592"/>
      <c r="Q15" s="592"/>
      <c r="R15" s="592"/>
      <c r="S15" s="592"/>
      <c r="T15" s="592"/>
      <c r="U15" s="592"/>
      <c r="V15" s="592"/>
      <c r="W15" s="592"/>
      <c r="X15" s="592"/>
    </row>
    <row r="16" spans="1:24" x14ac:dyDescent="0.2">
      <c r="A16" s="4"/>
      <c r="B16" s="4"/>
      <c r="C16" s="4"/>
      <c r="D16" s="4"/>
      <c r="E16" s="4"/>
      <c r="F16" s="4"/>
      <c r="G16" s="4"/>
      <c r="H16" s="4"/>
      <c r="I16" s="4"/>
      <c r="J16" s="4"/>
      <c r="K16" s="4"/>
      <c r="L16" s="4"/>
      <c r="M16" s="4"/>
      <c r="N16" s="4"/>
      <c r="O16" s="4"/>
      <c r="P16" s="4"/>
      <c r="Q16" s="4"/>
      <c r="R16" s="1"/>
      <c r="S16" s="1"/>
      <c r="T16" s="1"/>
      <c r="U16" s="1"/>
    </row>
    <row r="17" spans="1:24" ht="12.75" customHeight="1" x14ac:dyDescent="0.2">
      <c r="A17" s="588" t="s">
        <v>5</v>
      </c>
      <c r="B17" s="589"/>
      <c r="C17" s="590"/>
      <c r="D17" s="578" t="s">
        <v>8</v>
      </c>
      <c r="E17" s="578" t="s">
        <v>18</v>
      </c>
      <c r="F17" s="580" t="s">
        <v>19</v>
      </c>
      <c r="G17" s="581"/>
      <c r="H17" s="580" t="s">
        <v>20</v>
      </c>
      <c r="I17" s="581"/>
      <c r="J17" s="588" t="s">
        <v>14</v>
      </c>
      <c r="K17" s="590"/>
      <c r="L17" s="588" t="s">
        <v>10</v>
      </c>
      <c r="M17" s="590"/>
      <c r="N17" s="588" t="s">
        <v>13</v>
      </c>
      <c r="O17" s="590"/>
      <c r="P17" s="588" t="s">
        <v>15</v>
      </c>
      <c r="Q17" s="590"/>
      <c r="R17" s="586" t="s">
        <v>28</v>
      </c>
      <c r="S17" s="586"/>
      <c r="T17" s="586"/>
      <c r="U17" s="598" t="s">
        <v>29</v>
      </c>
      <c r="V17" s="580" t="s">
        <v>31</v>
      </c>
      <c r="W17" s="587"/>
      <c r="X17" s="581"/>
    </row>
    <row r="18" spans="1:24" x14ac:dyDescent="0.2">
      <c r="A18" s="20" t="s">
        <v>17</v>
      </c>
      <c r="B18" s="586" t="s">
        <v>6</v>
      </c>
      <c r="C18" s="586"/>
      <c r="D18" s="579"/>
      <c r="E18" s="579"/>
      <c r="F18" s="17" t="s">
        <v>21</v>
      </c>
      <c r="G18" s="17" t="s">
        <v>22</v>
      </c>
      <c r="H18" s="17" t="s">
        <v>23</v>
      </c>
      <c r="I18" s="17" t="s">
        <v>24</v>
      </c>
      <c r="J18" s="2" t="s">
        <v>11</v>
      </c>
      <c r="K18" s="2" t="s">
        <v>12</v>
      </c>
      <c r="L18" s="2" t="s">
        <v>11</v>
      </c>
      <c r="M18" s="2" t="s">
        <v>12</v>
      </c>
      <c r="N18" s="2" t="s">
        <v>11</v>
      </c>
      <c r="O18" s="2" t="s">
        <v>12</v>
      </c>
      <c r="P18" s="2" t="s">
        <v>11</v>
      </c>
      <c r="Q18" s="2" t="s">
        <v>12</v>
      </c>
      <c r="R18" s="2" t="s">
        <v>11</v>
      </c>
      <c r="S18" s="2" t="s">
        <v>12</v>
      </c>
      <c r="T18" s="2" t="s">
        <v>30</v>
      </c>
      <c r="U18" s="598"/>
      <c r="V18" s="17" t="s">
        <v>32</v>
      </c>
      <c r="W18" s="17" t="s">
        <v>33</v>
      </c>
      <c r="X18" s="17" t="s">
        <v>34</v>
      </c>
    </row>
    <row r="19" spans="1:24" ht="42" customHeight="1" x14ac:dyDescent="0.2">
      <c r="A19" s="5">
        <v>1</v>
      </c>
      <c r="B19" s="597" t="s">
        <v>256</v>
      </c>
      <c r="C19" s="597"/>
      <c r="D19" s="9" t="s">
        <v>257</v>
      </c>
      <c r="E19" s="9">
        <v>5</v>
      </c>
      <c r="F19" s="28">
        <f>$F$39*E19/100</f>
        <v>187567.35</v>
      </c>
      <c r="G19" s="28">
        <f>$G$39*E19/100</f>
        <v>123154.45</v>
      </c>
      <c r="H19" s="8">
        <f>J19+L19+N19+P19</f>
        <v>3</v>
      </c>
      <c r="I19" s="3">
        <f>K19+M19+O19+Q19</f>
        <v>1</v>
      </c>
      <c r="J19" s="67">
        <v>1</v>
      </c>
      <c r="K19" s="67">
        <v>1</v>
      </c>
      <c r="L19" s="3">
        <v>1</v>
      </c>
      <c r="M19" s="3">
        <v>0</v>
      </c>
      <c r="N19" s="3">
        <v>1</v>
      </c>
      <c r="O19" s="3">
        <v>0</v>
      </c>
      <c r="P19" s="3"/>
      <c r="Q19" s="3"/>
      <c r="R19" s="8">
        <f>J19+L19+N19+P19</f>
        <v>3</v>
      </c>
      <c r="S19" s="8">
        <f>K19+M19+O19+Q19</f>
        <v>1</v>
      </c>
      <c r="T19" s="8">
        <f>S19-R19</f>
        <v>-2</v>
      </c>
      <c r="U19" s="67"/>
      <c r="V19" s="3">
        <f>O19/N19*100</f>
        <v>0</v>
      </c>
      <c r="W19" s="3">
        <f>G19/F19*100</f>
        <v>65.658788696433561</v>
      </c>
      <c r="X19" s="3">
        <v>0</v>
      </c>
    </row>
    <row r="20" spans="1:24" ht="42" customHeight="1" x14ac:dyDescent="0.2">
      <c r="A20" s="5">
        <v>2</v>
      </c>
      <c r="B20" s="597" t="s">
        <v>258</v>
      </c>
      <c r="C20" s="597"/>
      <c r="D20" s="9" t="s">
        <v>259</v>
      </c>
      <c r="E20" s="9">
        <v>5</v>
      </c>
      <c r="F20" s="28">
        <f t="shared" ref="F20:F38" si="0">$F$39*E20/100</f>
        <v>187567.35</v>
      </c>
      <c r="G20" s="28">
        <f t="shared" ref="G20:G38" si="1">$G$39*E20/100</f>
        <v>123154.45</v>
      </c>
      <c r="H20" s="8">
        <f t="shared" ref="H20:I38" si="2">J20+L20+N20+P20</f>
        <v>75</v>
      </c>
      <c r="I20" s="3">
        <f t="shared" si="2"/>
        <v>40</v>
      </c>
      <c r="J20" s="67">
        <v>25</v>
      </c>
      <c r="K20" s="67">
        <v>25</v>
      </c>
      <c r="L20" s="3">
        <v>25</v>
      </c>
      <c r="M20" s="3">
        <v>10</v>
      </c>
      <c r="N20" s="3">
        <v>25</v>
      </c>
      <c r="O20" s="3">
        <v>5</v>
      </c>
      <c r="P20" s="3"/>
      <c r="Q20" s="3"/>
      <c r="R20" s="8">
        <f t="shared" ref="R20:S35" si="3">J20+L20+N20+P20</f>
        <v>75</v>
      </c>
      <c r="S20" s="8">
        <f t="shared" si="3"/>
        <v>40</v>
      </c>
      <c r="T20" s="8">
        <f t="shared" ref="T20:T39" si="4">S20-R20</f>
        <v>-35</v>
      </c>
      <c r="U20" s="67"/>
      <c r="V20" s="3">
        <f t="shared" ref="V20:V39" si="5">O20/N20*100</f>
        <v>20</v>
      </c>
      <c r="W20" s="3">
        <f t="shared" ref="W20:W39" si="6">G20/F20*100</f>
        <v>65.658788696433561</v>
      </c>
      <c r="X20" s="3">
        <f t="shared" ref="X20:X39" si="7">W20/V20*100</f>
        <v>328.29394348216783</v>
      </c>
    </row>
    <row r="21" spans="1:24" ht="42" customHeight="1" x14ac:dyDescent="0.2">
      <c r="A21" s="5">
        <v>3</v>
      </c>
      <c r="B21" s="597" t="s">
        <v>260</v>
      </c>
      <c r="C21" s="597"/>
      <c r="D21" s="9" t="s">
        <v>261</v>
      </c>
      <c r="E21" s="9">
        <v>5</v>
      </c>
      <c r="F21" s="28">
        <f t="shared" si="0"/>
        <v>187567.35</v>
      </c>
      <c r="G21" s="28">
        <f t="shared" si="1"/>
        <v>123154.45</v>
      </c>
      <c r="H21" s="8">
        <f t="shared" si="2"/>
        <v>75</v>
      </c>
      <c r="I21" s="3">
        <f t="shared" si="2"/>
        <v>134</v>
      </c>
      <c r="J21" s="67">
        <v>25</v>
      </c>
      <c r="K21" s="67">
        <v>25</v>
      </c>
      <c r="L21" s="3">
        <v>25</v>
      </c>
      <c r="M21" s="3">
        <v>27</v>
      </c>
      <c r="N21" s="3">
        <v>25</v>
      </c>
      <c r="O21" s="3">
        <v>82</v>
      </c>
      <c r="P21" s="3"/>
      <c r="Q21" s="3"/>
      <c r="R21" s="8">
        <f t="shared" si="3"/>
        <v>75</v>
      </c>
      <c r="S21" s="8">
        <f t="shared" si="3"/>
        <v>134</v>
      </c>
      <c r="T21" s="8">
        <f t="shared" si="4"/>
        <v>59</v>
      </c>
      <c r="U21" s="67"/>
      <c r="V21" s="3">
        <f t="shared" si="5"/>
        <v>328</v>
      </c>
      <c r="W21" s="3">
        <f t="shared" si="6"/>
        <v>65.658788696433561</v>
      </c>
      <c r="X21" s="3">
        <f t="shared" si="7"/>
        <v>20.017923383059014</v>
      </c>
    </row>
    <row r="22" spans="1:24" ht="42" customHeight="1" x14ac:dyDescent="0.2">
      <c r="A22" s="5">
        <v>4</v>
      </c>
      <c r="B22" s="597" t="s">
        <v>262</v>
      </c>
      <c r="C22" s="597"/>
      <c r="D22" s="9" t="s">
        <v>259</v>
      </c>
      <c r="E22" s="9">
        <v>5</v>
      </c>
      <c r="F22" s="28">
        <f t="shared" si="0"/>
        <v>187567.35</v>
      </c>
      <c r="G22" s="28">
        <f t="shared" si="1"/>
        <v>123154.45</v>
      </c>
      <c r="H22" s="8">
        <f t="shared" si="2"/>
        <v>90</v>
      </c>
      <c r="I22" s="3">
        <f t="shared" si="2"/>
        <v>59</v>
      </c>
      <c r="J22" s="67">
        <v>30</v>
      </c>
      <c r="K22" s="67">
        <v>30</v>
      </c>
      <c r="L22" s="3">
        <v>30</v>
      </c>
      <c r="M22" s="3">
        <v>18</v>
      </c>
      <c r="N22" s="3">
        <v>30</v>
      </c>
      <c r="O22" s="3">
        <v>11</v>
      </c>
      <c r="P22" s="3"/>
      <c r="Q22" s="3"/>
      <c r="R22" s="8">
        <f t="shared" si="3"/>
        <v>90</v>
      </c>
      <c r="S22" s="8">
        <f t="shared" si="3"/>
        <v>59</v>
      </c>
      <c r="T22" s="8">
        <f t="shared" si="4"/>
        <v>-31</v>
      </c>
      <c r="U22" s="67"/>
      <c r="V22" s="3">
        <f t="shared" si="5"/>
        <v>36.666666666666664</v>
      </c>
      <c r="W22" s="3">
        <f t="shared" si="6"/>
        <v>65.658788696433561</v>
      </c>
      <c r="X22" s="3">
        <f t="shared" si="7"/>
        <v>179.06942371754607</v>
      </c>
    </row>
    <row r="23" spans="1:24" ht="42" customHeight="1" x14ac:dyDescent="0.2">
      <c r="A23" s="5">
        <v>5</v>
      </c>
      <c r="B23" s="597" t="s">
        <v>263</v>
      </c>
      <c r="C23" s="597"/>
      <c r="D23" s="173" t="s">
        <v>264</v>
      </c>
      <c r="E23" s="9">
        <v>5</v>
      </c>
      <c r="F23" s="28">
        <f t="shared" si="0"/>
        <v>187567.35</v>
      </c>
      <c r="G23" s="28">
        <f t="shared" si="1"/>
        <v>123154.45</v>
      </c>
      <c r="H23" s="8">
        <f t="shared" si="2"/>
        <v>3</v>
      </c>
      <c r="I23" s="3">
        <f t="shared" si="2"/>
        <v>1</v>
      </c>
      <c r="J23" s="67">
        <v>1</v>
      </c>
      <c r="K23" s="67">
        <v>1</v>
      </c>
      <c r="L23" s="3">
        <v>1</v>
      </c>
      <c r="M23" s="3">
        <v>0</v>
      </c>
      <c r="N23" s="3">
        <v>1</v>
      </c>
      <c r="O23" s="3">
        <v>0</v>
      </c>
      <c r="P23" s="3"/>
      <c r="Q23" s="3"/>
      <c r="R23" s="8">
        <f t="shared" si="3"/>
        <v>3</v>
      </c>
      <c r="S23" s="8">
        <f t="shared" si="3"/>
        <v>1</v>
      </c>
      <c r="T23" s="8">
        <f t="shared" si="4"/>
        <v>-2</v>
      </c>
      <c r="U23" s="67"/>
      <c r="V23" s="3">
        <f t="shared" si="5"/>
        <v>0</v>
      </c>
      <c r="W23" s="3">
        <f t="shared" si="6"/>
        <v>65.658788696433561</v>
      </c>
      <c r="X23" s="3">
        <v>0</v>
      </c>
    </row>
    <row r="24" spans="1:24" ht="42" customHeight="1" x14ac:dyDescent="0.2">
      <c r="A24" s="5">
        <v>6</v>
      </c>
      <c r="B24" s="597" t="s">
        <v>265</v>
      </c>
      <c r="C24" s="597"/>
      <c r="D24" s="9" t="s">
        <v>139</v>
      </c>
      <c r="E24" s="9">
        <v>5</v>
      </c>
      <c r="F24" s="28">
        <f t="shared" si="0"/>
        <v>187567.35</v>
      </c>
      <c r="G24" s="28">
        <f t="shared" si="1"/>
        <v>123154.45</v>
      </c>
      <c r="H24" s="8">
        <f t="shared" si="2"/>
        <v>60</v>
      </c>
      <c r="I24" s="3">
        <f t="shared" si="2"/>
        <v>67</v>
      </c>
      <c r="J24" s="67">
        <v>20</v>
      </c>
      <c r="K24" s="67">
        <v>20</v>
      </c>
      <c r="L24" s="3">
        <v>20</v>
      </c>
      <c r="M24" s="3">
        <v>35</v>
      </c>
      <c r="N24" s="3">
        <v>20</v>
      </c>
      <c r="O24" s="3">
        <v>12</v>
      </c>
      <c r="P24" s="3"/>
      <c r="Q24" s="3"/>
      <c r="R24" s="8">
        <f t="shared" si="3"/>
        <v>60</v>
      </c>
      <c r="S24" s="8">
        <f t="shared" si="3"/>
        <v>67</v>
      </c>
      <c r="T24" s="8">
        <f t="shared" si="4"/>
        <v>7</v>
      </c>
      <c r="U24" s="67"/>
      <c r="V24" s="3">
        <f t="shared" si="5"/>
        <v>60</v>
      </c>
      <c r="W24" s="3">
        <f t="shared" si="6"/>
        <v>65.658788696433561</v>
      </c>
      <c r="X24" s="3">
        <f t="shared" si="7"/>
        <v>109.43131449405594</v>
      </c>
    </row>
    <row r="25" spans="1:24" ht="42" customHeight="1" x14ac:dyDescent="0.2">
      <c r="A25" s="5">
        <v>7</v>
      </c>
      <c r="B25" s="597" t="s">
        <v>266</v>
      </c>
      <c r="C25" s="597"/>
      <c r="D25" s="9" t="s">
        <v>261</v>
      </c>
      <c r="E25" s="9">
        <v>5</v>
      </c>
      <c r="F25" s="28">
        <f t="shared" si="0"/>
        <v>187567.35</v>
      </c>
      <c r="G25" s="28">
        <f t="shared" si="1"/>
        <v>123154.45</v>
      </c>
      <c r="H25" s="8">
        <f t="shared" si="2"/>
        <v>60</v>
      </c>
      <c r="I25" s="3">
        <f t="shared" si="2"/>
        <v>25</v>
      </c>
      <c r="J25" s="67">
        <v>20</v>
      </c>
      <c r="K25" s="67">
        <v>20</v>
      </c>
      <c r="L25" s="3">
        <v>20</v>
      </c>
      <c r="M25" s="3">
        <v>5</v>
      </c>
      <c r="N25" s="3">
        <v>20</v>
      </c>
      <c r="O25" s="3">
        <v>0</v>
      </c>
      <c r="P25" s="3"/>
      <c r="Q25" s="3"/>
      <c r="R25" s="8">
        <f t="shared" si="3"/>
        <v>60</v>
      </c>
      <c r="S25" s="8">
        <f t="shared" si="3"/>
        <v>25</v>
      </c>
      <c r="T25" s="8">
        <f t="shared" si="4"/>
        <v>-35</v>
      </c>
      <c r="U25" s="67"/>
      <c r="V25" s="3">
        <f t="shared" si="5"/>
        <v>0</v>
      </c>
      <c r="W25" s="3">
        <f t="shared" si="6"/>
        <v>65.658788696433561</v>
      </c>
      <c r="X25" s="3" t="e">
        <f t="shared" si="7"/>
        <v>#DIV/0!</v>
      </c>
    </row>
    <row r="26" spans="1:24" ht="42" customHeight="1" x14ac:dyDescent="0.2">
      <c r="A26" s="5">
        <v>8</v>
      </c>
      <c r="B26" s="597" t="s">
        <v>267</v>
      </c>
      <c r="C26" s="597"/>
      <c r="D26" s="9" t="s">
        <v>261</v>
      </c>
      <c r="E26" s="9">
        <v>5</v>
      </c>
      <c r="F26" s="28">
        <f t="shared" si="0"/>
        <v>187567.35</v>
      </c>
      <c r="G26" s="28">
        <f t="shared" si="1"/>
        <v>123154.45</v>
      </c>
      <c r="H26" s="8">
        <f t="shared" si="2"/>
        <v>30</v>
      </c>
      <c r="I26" s="3">
        <f t="shared" si="2"/>
        <v>13</v>
      </c>
      <c r="J26" s="67">
        <v>10</v>
      </c>
      <c r="K26" s="67">
        <v>10</v>
      </c>
      <c r="L26" s="3">
        <v>10</v>
      </c>
      <c r="M26" s="3">
        <v>3</v>
      </c>
      <c r="N26" s="3">
        <v>10</v>
      </c>
      <c r="O26" s="3">
        <v>0</v>
      </c>
      <c r="P26" s="3"/>
      <c r="Q26" s="3"/>
      <c r="R26" s="8">
        <f t="shared" si="3"/>
        <v>30</v>
      </c>
      <c r="S26" s="8">
        <f t="shared" si="3"/>
        <v>13</v>
      </c>
      <c r="T26" s="8">
        <f t="shared" si="4"/>
        <v>-17</v>
      </c>
      <c r="U26" s="67"/>
      <c r="V26" s="3">
        <f t="shared" si="5"/>
        <v>0</v>
      </c>
      <c r="W26" s="3">
        <f t="shared" si="6"/>
        <v>65.658788696433561</v>
      </c>
      <c r="X26" s="3" t="e">
        <f t="shared" si="7"/>
        <v>#DIV/0!</v>
      </c>
    </row>
    <row r="27" spans="1:24" ht="42" customHeight="1" x14ac:dyDescent="0.2">
      <c r="A27" s="5">
        <v>9</v>
      </c>
      <c r="B27" s="597" t="s">
        <v>268</v>
      </c>
      <c r="C27" s="597"/>
      <c r="D27" s="9" t="s">
        <v>261</v>
      </c>
      <c r="E27" s="9">
        <v>5</v>
      </c>
      <c r="F27" s="28">
        <f t="shared" si="0"/>
        <v>187567.35</v>
      </c>
      <c r="G27" s="28">
        <f t="shared" si="1"/>
        <v>123154.45</v>
      </c>
      <c r="H27" s="8">
        <f t="shared" si="2"/>
        <v>30</v>
      </c>
      <c r="I27" s="3">
        <f t="shared" si="2"/>
        <v>14</v>
      </c>
      <c r="J27" s="67">
        <v>10</v>
      </c>
      <c r="K27" s="67">
        <v>10</v>
      </c>
      <c r="L27" s="3">
        <v>10</v>
      </c>
      <c r="M27" s="3">
        <v>3</v>
      </c>
      <c r="N27" s="3">
        <v>10</v>
      </c>
      <c r="O27" s="3">
        <v>1</v>
      </c>
      <c r="P27" s="3"/>
      <c r="Q27" s="3"/>
      <c r="R27" s="8">
        <f t="shared" si="3"/>
        <v>30</v>
      </c>
      <c r="S27" s="8">
        <f t="shared" si="3"/>
        <v>14</v>
      </c>
      <c r="T27" s="8">
        <f t="shared" si="4"/>
        <v>-16</v>
      </c>
      <c r="U27" s="67"/>
      <c r="V27" s="3">
        <f t="shared" si="5"/>
        <v>10</v>
      </c>
      <c r="W27" s="3">
        <f t="shared" si="6"/>
        <v>65.658788696433561</v>
      </c>
      <c r="X27" s="3">
        <f t="shared" si="7"/>
        <v>656.58788696433567</v>
      </c>
    </row>
    <row r="28" spans="1:24" ht="42" customHeight="1" x14ac:dyDescent="0.2">
      <c r="A28" s="5">
        <v>10</v>
      </c>
      <c r="B28" s="597" t="s">
        <v>269</v>
      </c>
      <c r="C28" s="597"/>
      <c r="D28" s="9" t="s">
        <v>261</v>
      </c>
      <c r="E28" s="9">
        <v>5</v>
      </c>
      <c r="F28" s="28">
        <f t="shared" si="0"/>
        <v>187567.35</v>
      </c>
      <c r="G28" s="28">
        <f t="shared" si="1"/>
        <v>123154.45</v>
      </c>
      <c r="H28" s="8">
        <f t="shared" si="2"/>
        <v>20</v>
      </c>
      <c r="I28" s="3">
        <f t="shared" si="2"/>
        <v>4</v>
      </c>
      <c r="J28" s="67">
        <v>0</v>
      </c>
      <c r="K28" s="67">
        <v>0</v>
      </c>
      <c r="L28" s="3">
        <v>10</v>
      </c>
      <c r="M28" s="3">
        <v>3</v>
      </c>
      <c r="N28" s="3">
        <v>10</v>
      </c>
      <c r="O28" s="3">
        <v>1</v>
      </c>
      <c r="P28" s="3"/>
      <c r="Q28" s="3"/>
      <c r="R28" s="8">
        <f t="shared" si="3"/>
        <v>20</v>
      </c>
      <c r="S28" s="8">
        <f t="shared" si="3"/>
        <v>4</v>
      </c>
      <c r="T28" s="8">
        <f t="shared" si="4"/>
        <v>-16</v>
      </c>
      <c r="U28" s="67"/>
      <c r="V28" s="3">
        <f t="shared" si="5"/>
        <v>10</v>
      </c>
      <c r="W28" s="3">
        <f t="shared" si="6"/>
        <v>65.658788696433561</v>
      </c>
      <c r="X28" s="3">
        <f t="shared" si="7"/>
        <v>656.58788696433567</v>
      </c>
    </row>
    <row r="29" spans="1:24" ht="42" customHeight="1" x14ac:dyDescent="0.2">
      <c r="A29" s="5">
        <v>11</v>
      </c>
      <c r="B29" s="597" t="s">
        <v>270</v>
      </c>
      <c r="C29" s="597"/>
      <c r="D29" s="9" t="s">
        <v>261</v>
      </c>
      <c r="E29" s="9">
        <v>5</v>
      </c>
      <c r="F29" s="28">
        <f t="shared" si="0"/>
        <v>187567.35</v>
      </c>
      <c r="G29" s="28">
        <f t="shared" si="1"/>
        <v>123154.45</v>
      </c>
      <c r="H29" s="8">
        <f t="shared" si="2"/>
        <v>10</v>
      </c>
      <c r="I29" s="3">
        <f t="shared" si="2"/>
        <v>5</v>
      </c>
      <c r="J29" s="67">
        <v>0</v>
      </c>
      <c r="K29" s="67">
        <v>0</v>
      </c>
      <c r="L29" s="3">
        <v>10</v>
      </c>
      <c r="M29" s="3">
        <v>4</v>
      </c>
      <c r="N29" s="3">
        <v>0</v>
      </c>
      <c r="O29" s="3">
        <v>1</v>
      </c>
      <c r="P29" s="3"/>
      <c r="Q29" s="3"/>
      <c r="R29" s="8">
        <f t="shared" si="3"/>
        <v>10</v>
      </c>
      <c r="S29" s="8">
        <f t="shared" si="3"/>
        <v>5</v>
      </c>
      <c r="T29" s="8">
        <f t="shared" si="4"/>
        <v>-5</v>
      </c>
      <c r="U29" s="67"/>
      <c r="V29" s="3" t="e">
        <f t="shared" si="5"/>
        <v>#DIV/0!</v>
      </c>
      <c r="W29" s="3">
        <f t="shared" si="6"/>
        <v>65.658788696433561</v>
      </c>
      <c r="X29" s="3" t="e">
        <f t="shared" si="7"/>
        <v>#DIV/0!</v>
      </c>
    </row>
    <row r="30" spans="1:24" ht="42" customHeight="1" x14ac:dyDescent="0.2">
      <c r="A30" s="5">
        <v>12</v>
      </c>
      <c r="B30" s="597" t="s">
        <v>271</v>
      </c>
      <c r="C30" s="597"/>
      <c r="D30" s="9" t="s">
        <v>261</v>
      </c>
      <c r="E30" s="9">
        <v>5</v>
      </c>
      <c r="F30" s="28">
        <f t="shared" si="0"/>
        <v>187567.35</v>
      </c>
      <c r="G30" s="28">
        <f t="shared" si="1"/>
        <v>123154.45</v>
      </c>
      <c r="H30" s="8">
        <f t="shared" si="2"/>
        <v>20</v>
      </c>
      <c r="I30" s="3">
        <f t="shared" si="2"/>
        <v>13</v>
      </c>
      <c r="J30" s="67">
        <v>10</v>
      </c>
      <c r="K30" s="67">
        <v>10</v>
      </c>
      <c r="L30" s="3">
        <v>10</v>
      </c>
      <c r="M30" s="3">
        <v>3</v>
      </c>
      <c r="N30" s="3">
        <v>0</v>
      </c>
      <c r="O30" s="3">
        <v>0</v>
      </c>
      <c r="P30" s="3"/>
      <c r="Q30" s="3"/>
      <c r="R30" s="8">
        <f t="shared" si="3"/>
        <v>20</v>
      </c>
      <c r="S30" s="8">
        <f t="shared" si="3"/>
        <v>13</v>
      </c>
      <c r="T30" s="8">
        <f t="shared" si="4"/>
        <v>-7</v>
      </c>
      <c r="U30" s="67"/>
      <c r="V30" s="3" t="e">
        <f t="shared" si="5"/>
        <v>#DIV/0!</v>
      </c>
      <c r="W30" s="3">
        <f t="shared" si="6"/>
        <v>65.658788696433561</v>
      </c>
      <c r="X30" s="3" t="e">
        <f t="shared" si="7"/>
        <v>#DIV/0!</v>
      </c>
    </row>
    <row r="31" spans="1:24" ht="42" customHeight="1" x14ac:dyDescent="0.2">
      <c r="A31" s="5">
        <v>13</v>
      </c>
      <c r="B31" s="597" t="s">
        <v>272</v>
      </c>
      <c r="C31" s="597"/>
      <c r="D31" s="9" t="s">
        <v>261</v>
      </c>
      <c r="E31" s="9">
        <v>5</v>
      </c>
      <c r="F31" s="28">
        <f t="shared" si="0"/>
        <v>187567.35</v>
      </c>
      <c r="G31" s="28">
        <f t="shared" si="1"/>
        <v>123154.45</v>
      </c>
      <c r="H31" s="8">
        <f t="shared" si="2"/>
        <v>10</v>
      </c>
      <c r="I31" s="3">
        <f t="shared" si="2"/>
        <v>1</v>
      </c>
      <c r="J31" s="67">
        <v>0</v>
      </c>
      <c r="K31" s="67">
        <v>0</v>
      </c>
      <c r="L31" s="3">
        <v>0</v>
      </c>
      <c r="M31" s="3">
        <v>0</v>
      </c>
      <c r="N31" s="3">
        <v>10</v>
      </c>
      <c r="O31" s="3">
        <v>1</v>
      </c>
      <c r="P31" s="3"/>
      <c r="Q31" s="3"/>
      <c r="R31" s="8">
        <f t="shared" si="3"/>
        <v>10</v>
      </c>
      <c r="S31" s="8">
        <f t="shared" si="3"/>
        <v>1</v>
      </c>
      <c r="T31" s="8">
        <f t="shared" si="4"/>
        <v>-9</v>
      </c>
      <c r="U31" s="67"/>
      <c r="V31" s="3">
        <f t="shared" si="5"/>
        <v>10</v>
      </c>
      <c r="W31" s="3">
        <f t="shared" si="6"/>
        <v>65.658788696433561</v>
      </c>
      <c r="X31" s="3">
        <v>0</v>
      </c>
    </row>
    <row r="32" spans="1:24" ht="42" customHeight="1" x14ac:dyDescent="0.2">
      <c r="A32" s="5">
        <v>14</v>
      </c>
      <c r="B32" s="597" t="s">
        <v>273</v>
      </c>
      <c r="C32" s="597"/>
      <c r="D32" s="9" t="s">
        <v>261</v>
      </c>
      <c r="E32" s="9">
        <v>5</v>
      </c>
      <c r="F32" s="28">
        <f t="shared" si="0"/>
        <v>187567.35</v>
      </c>
      <c r="G32" s="28">
        <f t="shared" si="1"/>
        <v>123154.45</v>
      </c>
      <c r="H32" s="8">
        <f t="shared" si="2"/>
        <v>30</v>
      </c>
      <c r="I32" s="3">
        <f t="shared" si="2"/>
        <v>13</v>
      </c>
      <c r="J32" s="67">
        <v>10</v>
      </c>
      <c r="K32" s="67">
        <v>10</v>
      </c>
      <c r="L32" s="3">
        <v>10</v>
      </c>
      <c r="M32" s="3">
        <v>3</v>
      </c>
      <c r="N32" s="3">
        <v>10</v>
      </c>
      <c r="O32" s="3">
        <v>0</v>
      </c>
      <c r="P32" s="3"/>
      <c r="Q32" s="3"/>
      <c r="R32" s="8">
        <f t="shared" si="3"/>
        <v>30</v>
      </c>
      <c r="S32" s="8">
        <f t="shared" si="3"/>
        <v>13</v>
      </c>
      <c r="T32" s="8">
        <f t="shared" si="4"/>
        <v>-17</v>
      </c>
      <c r="U32" s="67"/>
      <c r="V32" s="3">
        <f t="shared" si="5"/>
        <v>0</v>
      </c>
      <c r="W32" s="3">
        <f t="shared" si="6"/>
        <v>65.658788696433561</v>
      </c>
      <c r="X32" s="3" t="e">
        <f t="shared" si="7"/>
        <v>#DIV/0!</v>
      </c>
    </row>
    <row r="33" spans="1:24" ht="42" customHeight="1" x14ac:dyDescent="0.2">
      <c r="A33" s="5">
        <v>15</v>
      </c>
      <c r="B33" s="582" t="s">
        <v>274</v>
      </c>
      <c r="C33" s="595"/>
      <c r="D33" s="9" t="s">
        <v>261</v>
      </c>
      <c r="E33" s="9">
        <v>5</v>
      </c>
      <c r="F33" s="28">
        <f t="shared" si="0"/>
        <v>187567.35</v>
      </c>
      <c r="G33" s="28">
        <f t="shared" si="1"/>
        <v>123154.45</v>
      </c>
      <c r="H33" s="8">
        <f t="shared" si="2"/>
        <v>20</v>
      </c>
      <c r="I33" s="3">
        <f t="shared" si="2"/>
        <v>4</v>
      </c>
      <c r="J33" s="67">
        <v>0</v>
      </c>
      <c r="K33" s="67">
        <v>0</v>
      </c>
      <c r="L33" s="3">
        <v>10</v>
      </c>
      <c r="M33" s="3">
        <v>3</v>
      </c>
      <c r="N33" s="3">
        <v>10</v>
      </c>
      <c r="O33" s="3">
        <v>1</v>
      </c>
      <c r="P33" s="3"/>
      <c r="Q33" s="3"/>
      <c r="R33" s="8">
        <f t="shared" si="3"/>
        <v>20</v>
      </c>
      <c r="S33" s="8">
        <f t="shared" si="3"/>
        <v>4</v>
      </c>
      <c r="T33" s="8">
        <f t="shared" si="4"/>
        <v>-16</v>
      </c>
      <c r="U33" s="67"/>
      <c r="V33" s="3">
        <f t="shared" si="5"/>
        <v>10</v>
      </c>
      <c r="W33" s="3">
        <f t="shared" si="6"/>
        <v>65.658788696433561</v>
      </c>
      <c r="X33" s="3">
        <f t="shared" si="7"/>
        <v>656.58788696433567</v>
      </c>
    </row>
    <row r="34" spans="1:24" ht="42" customHeight="1" x14ac:dyDescent="0.2">
      <c r="A34" s="5">
        <v>16</v>
      </c>
      <c r="B34" s="597" t="s">
        <v>275</v>
      </c>
      <c r="C34" s="597"/>
      <c r="D34" s="9" t="s">
        <v>276</v>
      </c>
      <c r="E34" s="9">
        <v>5</v>
      </c>
      <c r="F34" s="28">
        <f t="shared" si="0"/>
        <v>187567.35</v>
      </c>
      <c r="G34" s="28">
        <f t="shared" si="1"/>
        <v>123154.45</v>
      </c>
      <c r="H34" s="8">
        <f t="shared" si="2"/>
        <v>3</v>
      </c>
      <c r="I34" s="3">
        <f t="shared" si="2"/>
        <v>2</v>
      </c>
      <c r="J34" s="67">
        <v>1</v>
      </c>
      <c r="K34" s="67">
        <v>1</v>
      </c>
      <c r="L34" s="3">
        <v>1</v>
      </c>
      <c r="M34" s="3">
        <v>0</v>
      </c>
      <c r="N34" s="3">
        <v>1</v>
      </c>
      <c r="O34" s="3">
        <v>1</v>
      </c>
      <c r="P34" s="3"/>
      <c r="Q34" s="3"/>
      <c r="R34" s="8">
        <f t="shared" si="3"/>
        <v>3</v>
      </c>
      <c r="S34" s="8">
        <f t="shared" si="3"/>
        <v>2</v>
      </c>
      <c r="T34" s="8">
        <f t="shared" si="4"/>
        <v>-1</v>
      </c>
      <c r="U34" s="67"/>
      <c r="V34" s="3">
        <f t="shared" si="5"/>
        <v>100</v>
      </c>
      <c r="W34" s="3">
        <f t="shared" si="6"/>
        <v>65.658788696433561</v>
      </c>
      <c r="X34" s="3">
        <v>0</v>
      </c>
    </row>
    <row r="35" spans="1:24" ht="42" customHeight="1" x14ac:dyDescent="0.2">
      <c r="A35" s="5">
        <v>17</v>
      </c>
      <c r="B35" s="582" t="s">
        <v>277</v>
      </c>
      <c r="C35" s="583"/>
      <c r="D35" s="9" t="s">
        <v>276</v>
      </c>
      <c r="E35" s="9">
        <v>5</v>
      </c>
      <c r="F35" s="28">
        <f t="shared" si="0"/>
        <v>187567.35</v>
      </c>
      <c r="G35" s="28">
        <f t="shared" si="1"/>
        <v>123154.45</v>
      </c>
      <c r="H35" s="8">
        <f t="shared" si="2"/>
        <v>3</v>
      </c>
      <c r="I35" s="3">
        <f t="shared" si="2"/>
        <v>2</v>
      </c>
      <c r="J35" s="67">
        <v>1</v>
      </c>
      <c r="K35" s="67">
        <v>1</v>
      </c>
      <c r="L35" s="3">
        <v>1</v>
      </c>
      <c r="M35" s="3">
        <v>1</v>
      </c>
      <c r="N35" s="3">
        <v>1</v>
      </c>
      <c r="O35" s="3">
        <v>0</v>
      </c>
      <c r="P35" s="3"/>
      <c r="Q35" s="3"/>
      <c r="R35" s="8">
        <f t="shared" si="3"/>
        <v>3</v>
      </c>
      <c r="S35" s="8">
        <f t="shared" si="3"/>
        <v>2</v>
      </c>
      <c r="T35" s="8">
        <f t="shared" si="4"/>
        <v>-1</v>
      </c>
      <c r="U35" s="67"/>
      <c r="V35" s="3">
        <f t="shared" si="5"/>
        <v>0</v>
      </c>
      <c r="W35" s="3">
        <f t="shared" si="6"/>
        <v>65.658788696433561</v>
      </c>
      <c r="X35" s="3" t="e">
        <f t="shared" si="7"/>
        <v>#DIV/0!</v>
      </c>
    </row>
    <row r="36" spans="1:24" ht="42" customHeight="1" x14ac:dyDescent="0.2">
      <c r="A36" s="5">
        <v>18</v>
      </c>
      <c r="B36" s="597" t="s">
        <v>278</v>
      </c>
      <c r="C36" s="597"/>
      <c r="D36" s="9" t="s">
        <v>276</v>
      </c>
      <c r="E36" s="9">
        <v>5</v>
      </c>
      <c r="F36" s="28">
        <f t="shared" si="0"/>
        <v>187567.35</v>
      </c>
      <c r="G36" s="28">
        <f t="shared" si="1"/>
        <v>123154.45</v>
      </c>
      <c r="H36" s="8">
        <f t="shared" si="2"/>
        <v>9</v>
      </c>
      <c r="I36" s="3">
        <f t="shared" si="2"/>
        <v>11</v>
      </c>
      <c r="J36" s="67">
        <v>3</v>
      </c>
      <c r="K36" s="67">
        <v>3</v>
      </c>
      <c r="L36" s="3">
        <v>3</v>
      </c>
      <c r="M36" s="3">
        <v>4</v>
      </c>
      <c r="N36" s="3">
        <v>3</v>
      </c>
      <c r="O36" s="3">
        <v>4</v>
      </c>
      <c r="P36" s="3"/>
      <c r="Q36" s="3"/>
      <c r="R36" s="8">
        <f t="shared" ref="R36:S39" si="8">J36+L36+N36+P36</f>
        <v>9</v>
      </c>
      <c r="S36" s="8">
        <f t="shared" si="8"/>
        <v>11</v>
      </c>
      <c r="T36" s="8">
        <f t="shared" si="4"/>
        <v>2</v>
      </c>
      <c r="U36" s="67"/>
      <c r="V36" s="3">
        <f t="shared" si="5"/>
        <v>133.33333333333331</v>
      </c>
      <c r="W36" s="3">
        <f t="shared" si="6"/>
        <v>65.658788696433561</v>
      </c>
      <c r="X36" s="3">
        <f t="shared" si="7"/>
        <v>49.244091522325178</v>
      </c>
    </row>
    <row r="37" spans="1:24" ht="42" customHeight="1" x14ac:dyDescent="0.2">
      <c r="A37" s="5">
        <v>19</v>
      </c>
      <c r="B37" s="582" t="s">
        <v>279</v>
      </c>
      <c r="C37" s="595"/>
      <c r="D37" s="9" t="s">
        <v>276</v>
      </c>
      <c r="E37" s="9">
        <v>5</v>
      </c>
      <c r="F37" s="28">
        <f t="shared" si="0"/>
        <v>187567.35</v>
      </c>
      <c r="G37" s="28">
        <f t="shared" si="1"/>
        <v>123154.45</v>
      </c>
      <c r="H37" s="8">
        <f t="shared" si="2"/>
        <v>3</v>
      </c>
      <c r="I37" s="3">
        <f t="shared" si="2"/>
        <v>9</v>
      </c>
      <c r="J37" s="67">
        <v>1</v>
      </c>
      <c r="K37" s="67">
        <v>1</v>
      </c>
      <c r="L37" s="3">
        <v>1</v>
      </c>
      <c r="M37" s="3">
        <v>2</v>
      </c>
      <c r="N37" s="3">
        <v>1</v>
      </c>
      <c r="O37" s="3">
        <v>6</v>
      </c>
      <c r="P37" s="3"/>
      <c r="Q37" s="3"/>
      <c r="R37" s="8">
        <f t="shared" si="8"/>
        <v>3</v>
      </c>
      <c r="S37" s="8">
        <f t="shared" si="8"/>
        <v>9</v>
      </c>
      <c r="T37" s="8">
        <f t="shared" si="4"/>
        <v>6</v>
      </c>
      <c r="U37" s="67"/>
      <c r="V37" s="3">
        <f t="shared" si="5"/>
        <v>600</v>
      </c>
      <c r="W37" s="3">
        <f t="shared" si="6"/>
        <v>65.658788696433561</v>
      </c>
      <c r="X37" s="3">
        <f t="shared" si="7"/>
        <v>10.943131449405593</v>
      </c>
    </row>
    <row r="38" spans="1:24" ht="42" customHeight="1" x14ac:dyDescent="0.2">
      <c r="A38" s="5">
        <v>20</v>
      </c>
      <c r="B38" s="582" t="s">
        <v>280</v>
      </c>
      <c r="C38" s="595"/>
      <c r="D38" s="9" t="s">
        <v>261</v>
      </c>
      <c r="E38" s="9">
        <v>5</v>
      </c>
      <c r="F38" s="28">
        <f t="shared" si="0"/>
        <v>187567.35</v>
      </c>
      <c r="G38" s="28">
        <f t="shared" si="1"/>
        <v>123154.45</v>
      </c>
      <c r="H38" s="8">
        <f t="shared" si="2"/>
        <v>3</v>
      </c>
      <c r="I38" s="3">
        <f t="shared" si="2"/>
        <v>1</v>
      </c>
      <c r="J38" s="67">
        <v>1</v>
      </c>
      <c r="K38" s="67">
        <v>1</v>
      </c>
      <c r="L38" s="3">
        <v>1</v>
      </c>
      <c r="M38" s="3">
        <v>0</v>
      </c>
      <c r="N38" s="3">
        <v>1</v>
      </c>
      <c r="O38" s="3">
        <v>0</v>
      </c>
      <c r="P38" s="3"/>
      <c r="Q38" s="3"/>
      <c r="R38" s="8">
        <f t="shared" si="8"/>
        <v>3</v>
      </c>
      <c r="S38" s="8">
        <f t="shared" si="8"/>
        <v>1</v>
      </c>
      <c r="T38" s="8">
        <f t="shared" si="4"/>
        <v>-2</v>
      </c>
      <c r="U38" s="67"/>
      <c r="V38" s="3">
        <f t="shared" si="5"/>
        <v>0</v>
      </c>
      <c r="W38" s="3">
        <f t="shared" si="6"/>
        <v>65.658788696433561</v>
      </c>
      <c r="X38" s="3">
        <v>0</v>
      </c>
    </row>
    <row r="39" spans="1:24" s="1" customFormat="1" ht="36.75" customHeight="1" x14ac:dyDescent="0.2">
      <c r="A39" s="596" t="s">
        <v>25</v>
      </c>
      <c r="B39" s="596"/>
      <c r="C39" s="596"/>
      <c r="D39" s="9"/>
      <c r="E39" s="9">
        <f>SUM(E19:E38)</f>
        <v>100</v>
      </c>
      <c r="F39" s="10">
        <v>3751347</v>
      </c>
      <c r="G39" s="56">
        <v>2463089</v>
      </c>
      <c r="H39" s="5">
        <f>J39+L39+N39+P39</f>
        <v>557</v>
      </c>
      <c r="I39" s="9">
        <f>SUM(I19:I36)</f>
        <v>409</v>
      </c>
      <c r="J39" s="9">
        <f t="shared" ref="J39:Q39" si="9">SUM(J19:J38)</f>
        <v>169</v>
      </c>
      <c r="K39" s="9">
        <f t="shared" si="9"/>
        <v>169</v>
      </c>
      <c r="L39" s="9">
        <f t="shared" si="9"/>
        <v>199</v>
      </c>
      <c r="M39" s="9">
        <f t="shared" si="9"/>
        <v>124</v>
      </c>
      <c r="N39" s="9">
        <f t="shared" si="9"/>
        <v>189</v>
      </c>
      <c r="O39" s="9">
        <f t="shared" si="9"/>
        <v>126</v>
      </c>
      <c r="P39" s="9">
        <f t="shared" si="9"/>
        <v>0</v>
      </c>
      <c r="Q39" s="9">
        <f t="shared" si="9"/>
        <v>0</v>
      </c>
      <c r="R39" s="8">
        <f t="shared" si="8"/>
        <v>557</v>
      </c>
      <c r="S39" s="8">
        <f t="shared" si="8"/>
        <v>419</v>
      </c>
      <c r="T39" s="8">
        <f t="shared" si="4"/>
        <v>-138</v>
      </c>
      <c r="U39" s="5"/>
      <c r="V39" s="3">
        <f t="shared" si="5"/>
        <v>66.666666666666657</v>
      </c>
      <c r="W39" s="3">
        <f t="shared" si="6"/>
        <v>65.658788696433575</v>
      </c>
      <c r="X39" s="3">
        <f t="shared" si="7"/>
        <v>98.488183044650384</v>
      </c>
    </row>
    <row r="40" spans="1:24" s="4" customFormat="1" ht="14.25" customHeight="1" x14ac:dyDescent="0.2">
      <c r="F40" s="6"/>
    </row>
    <row r="41" spans="1:24" s="4" customFormat="1" ht="14.25" customHeight="1" x14ac:dyDescent="0.2">
      <c r="B41" s="7" t="s">
        <v>26</v>
      </c>
      <c r="F41" s="6"/>
      <c r="H41" s="4" t="s">
        <v>27</v>
      </c>
    </row>
    <row r="47" spans="1:24" x14ac:dyDescent="0.2">
      <c r="R47" s="1"/>
      <c r="S47" s="1"/>
      <c r="T47" s="1"/>
      <c r="U47" s="1"/>
    </row>
    <row r="48" spans="1:24" x14ac:dyDescent="0.2">
      <c r="R48" s="1"/>
      <c r="S48" s="1"/>
      <c r="T48" s="1"/>
      <c r="U48" s="1"/>
    </row>
    <row r="49" spans="18:21" x14ac:dyDescent="0.2">
      <c r="R49" s="1"/>
      <c r="S49" s="1"/>
      <c r="T49" s="1"/>
      <c r="U49" s="1"/>
    </row>
    <row r="50" spans="18:21" x14ac:dyDescent="0.2">
      <c r="R50" s="1"/>
      <c r="S50" s="1"/>
      <c r="T50" s="1"/>
      <c r="U50" s="1"/>
    </row>
    <row r="51" spans="18:21" x14ac:dyDescent="0.2">
      <c r="R51" s="1"/>
      <c r="S51" s="1"/>
      <c r="T51" s="1"/>
      <c r="U51" s="1"/>
    </row>
    <row r="52" spans="18:21" x14ac:dyDescent="0.2">
      <c r="R52" s="1"/>
      <c r="S52" s="1"/>
      <c r="T52" s="1"/>
      <c r="U52" s="1"/>
    </row>
  </sheetData>
  <mergeCells count="48">
    <mergeCell ref="A13:B13"/>
    <mergeCell ref="A1:X1"/>
    <mergeCell ref="A2:X2"/>
    <mergeCell ref="A3:X3"/>
    <mergeCell ref="A4:X4"/>
    <mergeCell ref="A5:X5"/>
    <mergeCell ref="A6:X6"/>
    <mergeCell ref="A7:X7"/>
    <mergeCell ref="A9:B9"/>
    <mergeCell ref="A10:B10"/>
    <mergeCell ref="A11:B11"/>
    <mergeCell ref="A12:B12"/>
    <mergeCell ref="B19:C19"/>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B18:C18"/>
    <mergeCell ref="B31:C31"/>
    <mergeCell ref="B20:C20"/>
    <mergeCell ref="B21:C21"/>
    <mergeCell ref="B22:C22"/>
    <mergeCell ref="B23:C23"/>
    <mergeCell ref="B24:C24"/>
    <mergeCell ref="B25:C25"/>
    <mergeCell ref="B26:C26"/>
    <mergeCell ref="B27:C27"/>
    <mergeCell ref="B28:C28"/>
    <mergeCell ref="B29:C29"/>
    <mergeCell ref="B30:C30"/>
    <mergeCell ref="B38:C38"/>
    <mergeCell ref="A39:C39"/>
    <mergeCell ref="B32:C32"/>
    <mergeCell ref="B33:C33"/>
    <mergeCell ref="B34:C34"/>
    <mergeCell ref="B35:C35"/>
    <mergeCell ref="B36:C36"/>
    <mergeCell ref="B37:C37"/>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topLeftCell="A21" workbookViewId="0">
      <selection activeCell="G24" sqref="G24"/>
    </sheetView>
  </sheetViews>
  <sheetFormatPr baseColWidth="10" defaultRowHeight="12.75" x14ac:dyDescent="0.2"/>
  <cols>
    <col min="1" max="1" width="5.42578125" style="35" customWidth="1"/>
    <col min="2" max="2" width="12" style="35" customWidth="1"/>
    <col min="3" max="3" width="40.7109375" style="35" customWidth="1"/>
    <col min="4" max="5" width="11.42578125" style="35"/>
    <col min="6" max="6" width="12.28515625" style="35" customWidth="1"/>
    <col min="7" max="7" width="11.140625" style="35" customWidth="1"/>
    <col min="8" max="8" width="12.140625" style="35" hidden="1" customWidth="1"/>
    <col min="9" max="9" width="10.5703125" style="35" hidden="1" customWidth="1"/>
    <col min="10" max="13" width="9.28515625" style="35" hidden="1" customWidth="1"/>
    <col min="14" max="15" width="9.28515625" style="35" customWidth="1"/>
    <col min="16" max="20" width="9.28515625" style="35" hidden="1" customWidth="1"/>
    <col min="21" max="21" width="22.5703125" style="35" customWidth="1"/>
    <col min="22" max="22" width="8.140625" style="35" customWidth="1"/>
    <col min="23" max="23" width="8" style="35" customWidth="1"/>
    <col min="24" max="24" width="7.28515625" style="35" customWidth="1"/>
    <col min="25" max="16384" width="11.42578125" style="35"/>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ht="15.75" customHeight="1"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62</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1"/>
      <c r="B8" s="1"/>
      <c r="C8" s="1"/>
      <c r="D8" s="1"/>
      <c r="E8" s="1"/>
      <c r="F8" s="1"/>
      <c r="G8" s="1"/>
      <c r="H8" s="1"/>
      <c r="I8" s="1"/>
      <c r="J8" s="1"/>
      <c r="K8" s="1"/>
      <c r="L8" s="1"/>
      <c r="M8" s="1"/>
      <c r="N8" s="1"/>
      <c r="O8" s="1"/>
      <c r="P8" s="1"/>
      <c r="Q8" s="1"/>
    </row>
    <row r="9" spans="1:24" x14ac:dyDescent="0.2">
      <c r="A9" s="7" t="s">
        <v>37</v>
      </c>
      <c r="B9" s="4"/>
      <c r="C9" s="7" t="s">
        <v>188</v>
      </c>
      <c r="D9" s="1"/>
      <c r="E9" s="1"/>
      <c r="F9" s="1"/>
      <c r="G9" s="1"/>
      <c r="H9" s="1"/>
      <c r="I9" s="1"/>
      <c r="J9" s="1"/>
      <c r="K9" s="1"/>
      <c r="L9" s="4"/>
      <c r="M9" s="4"/>
      <c r="N9" s="4"/>
      <c r="O9" s="4"/>
      <c r="P9" s="4"/>
      <c r="Q9" s="4"/>
    </row>
    <row r="10" spans="1:24" x14ac:dyDescent="0.2">
      <c r="A10" s="15" t="s">
        <v>1</v>
      </c>
      <c r="B10" s="18"/>
      <c r="C10" s="15" t="s">
        <v>80</v>
      </c>
      <c r="D10" s="1"/>
      <c r="E10" s="1"/>
      <c r="F10" s="1"/>
      <c r="G10" s="1"/>
      <c r="H10" s="1"/>
      <c r="I10" s="1"/>
      <c r="J10" s="1"/>
      <c r="K10" s="1"/>
      <c r="L10" s="4"/>
      <c r="M10" s="4"/>
      <c r="N10" s="4"/>
      <c r="O10" s="4"/>
      <c r="P10" s="4"/>
      <c r="Q10" s="4"/>
    </row>
    <row r="11" spans="1:24" x14ac:dyDescent="0.2">
      <c r="A11" s="15" t="s">
        <v>65</v>
      </c>
      <c r="B11" s="19"/>
      <c r="C11" s="15" t="s">
        <v>189</v>
      </c>
      <c r="D11" s="1"/>
      <c r="E11" s="1"/>
      <c r="F11" s="1"/>
      <c r="G11" s="1"/>
      <c r="H11" s="1"/>
      <c r="I11" s="1"/>
      <c r="J11" s="1"/>
      <c r="K11" s="1"/>
      <c r="L11" s="4"/>
      <c r="M11" s="4"/>
      <c r="N11" s="4"/>
      <c r="O11" s="4"/>
      <c r="P11" s="4"/>
      <c r="Q11" s="4"/>
    </row>
    <row r="12" spans="1:24" x14ac:dyDescent="0.2">
      <c r="A12" s="15" t="s">
        <v>7</v>
      </c>
      <c r="B12" s="19"/>
      <c r="C12" s="15" t="s">
        <v>190</v>
      </c>
      <c r="D12" s="1"/>
      <c r="E12" s="1"/>
      <c r="F12" s="1"/>
      <c r="G12" s="1"/>
      <c r="H12" s="1"/>
      <c r="I12" s="1"/>
      <c r="J12" s="1"/>
      <c r="K12" s="1"/>
      <c r="L12" s="4"/>
      <c r="M12" s="4"/>
      <c r="N12" s="4"/>
      <c r="O12" s="4"/>
      <c r="P12" s="4"/>
      <c r="Q12" s="4"/>
    </row>
    <row r="13" spans="1:24" x14ac:dyDescent="0.2">
      <c r="A13" s="15" t="s">
        <v>39</v>
      </c>
      <c r="B13" s="19"/>
      <c r="C13" s="15" t="s">
        <v>191</v>
      </c>
      <c r="D13" s="1"/>
      <c r="E13" s="1"/>
      <c r="F13" s="1"/>
      <c r="G13" s="1"/>
      <c r="H13" s="1"/>
      <c r="I13" s="1"/>
      <c r="J13" s="1"/>
      <c r="K13" s="1"/>
      <c r="L13" s="4"/>
      <c r="M13" s="4"/>
      <c r="N13" s="4"/>
      <c r="O13" s="4"/>
      <c r="P13" s="4"/>
      <c r="Q13" s="4"/>
      <c r="R13" s="78"/>
      <c r="S13" s="78"/>
      <c r="T13" s="78"/>
      <c r="U13" s="143"/>
    </row>
    <row r="14" spans="1:24" x14ac:dyDescent="0.2">
      <c r="A14" s="15"/>
      <c r="B14" s="19"/>
      <c r="C14" s="15"/>
      <c r="D14" s="1"/>
      <c r="E14" s="1"/>
      <c r="F14" s="1"/>
      <c r="G14" s="1"/>
      <c r="H14" s="1"/>
      <c r="I14" s="1"/>
      <c r="J14" s="1"/>
      <c r="K14" s="1"/>
      <c r="L14" s="4"/>
      <c r="M14" s="4"/>
      <c r="N14" s="4"/>
      <c r="O14" s="4"/>
      <c r="P14" s="4"/>
      <c r="Q14" s="4" t="s">
        <v>40</v>
      </c>
      <c r="R14" s="78"/>
      <c r="S14" s="78"/>
      <c r="T14" s="78"/>
      <c r="U14" s="143"/>
    </row>
    <row r="15" spans="1:24" x14ac:dyDescent="0.2">
      <c r="A15" s="591" t="s">
        <v>4</v>
      </c>
      <c r="B15" s="591"/>
      <c r="C15" s="591"/>
      <c r="D15" s="591"/>
      <c r="E15" s="591"/>
      <c r="F15" s="591"/>
      <c r="G15" s="591"/>
      <c r="H15" s="591"/>
      <c r="I15" s="591"/>
      <c r="J15" s="591"/>
      <c r="K15" s="591"/>
      <c r="L15" s="591"/>
      <c r="M15" s="591"/>
      <c r="N15" s="591"/>
      <c r="O15" s="591"/>
      <c r="P15" s="591"/>
      <c r="Q15" s="591"/>
      <c r="R15" s="591"/>
      <c r="S15" s="591"/>
      <c r="T15" s="591"/>
      <c r="U15" s="591"/>
      <c r="W15" s="713"/>
      <c r="X15" s="713"/>
    </row>
    <row r="16" spans="1:24" ht="26.25" customHeight="1" x14ac:dyDescent="0.2">
      <c r="A16" s="592" t="s">
        <v>192</v>
      </c>
      <c r="B16" s="592"/>
      <c r="C16" s="592"/>
      <c r="D16" s="592"/>
      <c r="E16" s="592"/>
      <c r="F16" s="592"/>
      <c r="G16" s="592"/>
      <c r="H16" s="592"/>
      <c r="I16" s="592"/>
      <c r="J16" s="592"/>
      <c r="K16" s="592"/>
      <c r="L16" s="592"/>
      <c r="M16" s="592"/>
      <c r="N16" s="592"/>
      <c r="O16" s="592"/>
      <c r="P16" s="592"/>
      <c r="Q16" s="592"/>
      <c r="R16" s="592"/>
      <c r="S16" s="592"/>
      <c r="T16" s="592"/>
      <c r="U16" s="592"/>
    </row>
    <row r="17" spans="1:24" ht="12.75" customHeight="1" x14ac:dyDescent="0.2">
      <c r="A17" s="588" t="s">
        <v>5</v>
      </c>
      <c r="B17" s="589"/>
      <c r="C17" s="590"/>
      <c r="D17" s="578" t="s">
        <v>8</v>
      </c>
      <c r="E17" s="578" t="s">
        <v>18</v>
      </c>
      <c r="F17" s="580" t="s">
        <v>19</v>
      </c>
      <c r="G17" s="581"/>
      <c r="H17" s="580" t="s">
        <v>20</v>
      </c>
      <c r="I17" s="581"/>
      <c r="J17" s="588" t="s">
        <v>14</v>
      </c>
      <c r="K17" s="590"/>
      <c r="L17" s="588" t="s">
        <v>10</v>
      </c>
      <c r="M17" s="590"/>
      <c r="N17" s="588" t="s">
        <v>13</v>
      </c>
      <c r="O17" s="590"/>
      <c r="P17" s="588" t="s">
        <v>15</v>
      </c>
      <c r="Q17" s="590"/>
      <c r="R17" s="586" t="s">
        <v>28</v>
      </c>
      <c r="S17" s="586"/>
      <c r="T17" s="586"/>
      <c r="U17" s="598" t="s">
        <v>29</v>
      </c>
      <c r="V17" s="580" t="s">
        <v>31</v>
      </c>
      <c r="W17" s="587"/>
      <c r="X17" s="581"/>
    </row>
    <row r="18" spans="1:24" x14ac:dyDescent="0.2">
      <c r="A18" s="20" t="s">
        <v>17</v>
      </c>
      <c r="B18" s="586" t="s">
        <v>6</v>
      </c>
      <c r="C18" s="586"/>
      <c r="D18" s="579"/>
      <c r="E18" s="579"/>
      <c r="F18" s="17" t="s">
        <v>21</v>
      </c>
      <c r="G18" s="17" t="s">
        <v>22</v>
      </c>
      <c r="H18" s="17" t="s">
        <v>23</v>
      </c>
      <c r="I18" s="17" t="s">
        <v>24</v>
      </c>
      <c r="J18" s="2" t="s">
        <v>11</v>
      </c>
      <c r="K18" s="2" t="s">
        <v>12</v>
      </c>
      <c r="L18" s="2" t="s">
        <v>11</v>
      </c>
      <c r="M18" s="2" t="s">
        <v>12</v>
      </c>
      <c r="N18" s="2" t="s">
        <v>11</v>
      </c>
      <c r="O18" s="2" t="s">
        <v>12</v>
      </c>
      <c r="P18" s="2" t="s">
        <v>11</v>
      </c>
      <c r="Q18" s="2" t="s">
        <v>12</v>
      </c>
      <c r="R18" s="2" t="s">
        <v>11</v>
      </c>
      <c r="S18" s="2" t="s">
        <v>12</v>
      </c>
      <c r="T18" s="2" t="s">
        <v>30</v>
      </c>
      <c r="U18" s="598"/>
      <c r="V18" s="17" t="s">
        <v>32</v>
      </c>
      <c r="W18" s="17" t="s">
        <v>33</v>
      </c>
      <c r="X18" s="17" t="s">
        <v>34</v>
      </c>
    </row>
    <row r="19" spans="1:24" ht="50.25" customHeight="1" x14ac:dyDescent="0.2">
      <c r="A19" s="5">
        <v>1</v>
      </c>
      <c r="B19" s="675" t="s">
        <v>193</v>
      </c>
      <c r="C19" s="676"/>
      <c r="D19" s="65" t="s">
        <v>194</v>
      </c>
      <c r="E19" s="66">
        <v>0.4</v>
      </c>
      <c r="F19" s="135">
        <f>$F$23*E19</f>
        <v>3460658.4000000004</v>
      </c>
      <c r="G19" s="135">
        <f>$G$23*E19</f>
        <v>2584569.2000000002</v>
      </c>
      <c r="H19" s="8">
        <f t="shared" ref="H19:I22" si="0">J19+L19+N19+P19</f>
        <v>38</v>
      </c>
      <c r="I19" s="3">
        <f t="shared" si="0"/>
        <v>34</v>
      </c>
      <c r="J19" s="65">
        <v>12</v>
      </c>
      <c r="K19" s="67">
        <v>11</v>
      </c>
      <c r="L19" s="65">
        <v>13</v>
      </c>
      <c r="M19" s="68">
        <v>12</v>
      </c>
      <c r="N19" s="65">
        <v>13</v>
      </c>
      <c r="O19" s="3">
        <v>11</v>
      </c>
      <c r="P19" s="65"/>
      <c r="Q19" s="3"/>
      <c r="R19" s="29">
        <f>J19+L19+N19+P19</f>
        <v>38</v>
      </c>
      <c r="S19" s="29">
        <f>K19+M19+O19+Q19</f>
        <v>34</v>
      </c>
      <c r="T19" s="29">
        <f>S19-R19</f>
        <v>-4</v>
      </c>
      <c r="U19" s="122"/>
      <c r="V19" s="3">
        <f>O19/N19*100</f>
        <v>84.615384615384613</v>
      </c>
      <c r="W19" s="3">
        <f>G19/F19*100</f>
        <v>74.684320186008534</v>
      </c>
      <c r="X19" s="3">
        <f>W19/V19*100</f>
        <v>88.263287492555548</v>
      </c>
    </row>
    <row r="20" spans="1:24" ht="50.25" customHeight="1" x14ac:dyDescent="0.2">
      <c r="A20" s="5">
        <v>2</v>
      </c>
      <c r="B20" s="675" t="s">
        <v>195</v>
      </c>
      <c r="C20" s="676"/>
      <c r="D20" s="65" t="s">
        <v>194</v>
      </c>
      <c r="E20" s="66">
        <v>0.4</v>
      </c>
      <c r="F20" s="135">
        <f>$F$23*E20</f>
        <v>3460658.4000000004</v>
      </c>
      <c r="G20" s="135">
        <f>$G$23*E20</f>
        <v>2584569.2000000002</v>
      </c>
      <c r="H20" s="8">
        <f t="shared" si="0"/>
        <v>37</v>
      </c>
      <c r="I20" s="3">
        <f t="shared" si="0"/>
        <v>229</v>
      </c>
      <c r="J20" s="65">
        <v>12</v>
      </c>
      <c r="K20" s="67">
        <v>114</v>
      </c>
      <c r="L20" s="65">
        <v>13</v>
      </c>
      <c r="M20" s="68">
        <v>86</v>
      </c>
      <c r="N20" s="65">
        <v>12</v>
      </c>
      <c r="O20" s="3">
        <v>29</v>
      </c>
      <c r="P20" s="65"/>
      <c r="Q20" s="3"/>
      <c r="R20" s="29">
        <f>J20+L20+N20+P20</f>
        <v>37</v>
      </c>
      <c r="S20" s="29">
        <f>K20+M20+O20+Q20</f>
        <v>229</v>
      </c>
      <c r="T20" s="29">
        <f>S20-R20</f>
        <v>192</v>
      </c>
      <c r="U20" s="122"/>
      <c r="V20" s="3">
        <f t="shared" ref="V20:V23" si="1">O20/N20*100</f>
        <v>241.66666666666666</v>
      </c>
      <c r="W20" s="3">
        <f>G20/F20*100</f>
        <v>74.684320186008534</v>
      </c>
      <c r="X20" s="3">
        <f>W20/V20*100</f>
        <v>30.903856628693188</v>
      </c>
    </row>
    <row r="21" spans="1:24" ht="50.25" customHeight="1" x14ac:dyDescent="0.2">
      <c r="A21" s="5">
        <v>3</v>
      </c>
      <c r="B21" s="681" t="s">
        <v>196</v>
      </c>
      <c r="C21" s="682"/>
      <c r="D21" s="65" t="s">
        <v>194</v>
      </c>
      <c r="E21" s="66">
        <v>0.1</v>
      </c>
      <c r="F21" s="135">
        <f>$F$23*E21</f>
        <v>865164.60000000009</v>
      </c>
      <c r="G21" s="135">
        <f>$G$23*E21</f>
        <v>646142.30000000005</v>
      </c>
      <c r="H21" s="8">
        <f t="shared" si="0"/>
        <v>3</v>
      </c>
      <c r="I21" s="3">
        <f t="shared" si="0"/>
        <v>3</v>
      </c>
      <c r="J21" s="65">
        <v>1</v>
      </c>
      <c r="K21" s="67">
        <v>1</v>
      </c>
      <c r="L21" s="65">
        <v>2</v>
      </c>
      <c r="M21" s="68">
        <v>2</v>
      </c>
      <c r="N21" s="65">
        <v>0</v>
      </c>
      <c r="O21" s="3">
        <v>0</v>
      </c>
      <c r="P21" s="65"/>
      <c r="Q21" s="3"/>
      <c r="R21" s="29"/>
      <c r="S21" s="29"/>
      <c r="T21" s="29"/>
      <c r="U21" s="122"/>
      <c r="V21" s="3" t="e">
        <f t="shared" si="1"/>
        <v>#DIV/0!</v>
      </c>
      <c r="W21" s="3">
        <f>G21/F21*100</f>
        <v>74.684320186008534</v>
      </c>
      <c r="X21" s="3" t="e">
        <f>W21/V21*100</f>
        <v>#DIV/0!</v>
      </c>
    </row>
    <row r="22" spans="1:24" ht="50.25" customHeight="1" x14ac:dyDescent="0.2">
      <c r="A22" s="5">
        <v>4</v>
      </c>
      <c r="B22" s="681" t="s">
        <v>197</v>
      </c>
      <c r="C22" s="682"/>
      <c r="D22" s="65" t="s">
        <v>194</v>
      </c>
      <c r="E22" s="66">
        <v>0.1</v>
      </c>
      <c r="F22" s="135">
        <f>$F$23*E22</f>
        <v>865164.60000000009</v>
      </c>
      <c r="G22" s="135">
        <f>$G$23*E22</f>
        <v>646142.30000000005</v>
      </c>
      <c r="H22" s="8">
        <f t="shared" si="0"/>
        <v>27</v>
      </c>
      <c r="I22" s="3">
        <f t="shared" si="0"/>
        <v>429</v>
      </c>
      <c r="J22" s="65">
        <v>9</v>
      </c>
      <c r="K22" s="67">
        <v>201</v>
      </c>
      <c r="L22" s="65">
        <v>9</v>
      </c>
      <c r="M22" s="68">
        <v>208</v>
      </c>
      <c r="N22" s="65">
        <v>9</v>
      </c>
      <c r="O22" s="3">
        <v>20</v>
      </c>
      <c r="P22" s="65"/>
      <c r="Q22" s="3"/>
      <c r="R22" s="29"/>
      <c r="S22" s="29"/>
      <c r="T22" s="29"/>
      <c r="U22" s="122"/>
      <c r="V22" s="3">
        <f t="shared" si="1"/>
        <v>222.22222222222223</v>
      </c>
      <c r="W22" s="3">
        <f>G22/F22*100</f>
        <v>74.684320186008534</v>
      </c>
      <c r="X22" s="3">
        <f>W22/V22*100</f>
        <v>33.607944083703842</v>
      </c>
    </row>
    <row r="23" spans="1:24" s="1" customFormat="1" ht="36.75" customHeight="1" x14ac:dyDescent="0.2">
      <c r="A23" s="575" t="s">
        <v>25</v>
      </c>
      <c r="B23" s="576"/>
      <c r="C23" s="577"/>
      <c r="D23" s="9"/>
      <c r="E23" s="55">
        <f>SUM(E19:E22)</f>
        <v>1</v>
      </c>
      <c r="F23" s="10">
        <v>8651646</v>
      </c>
      <c r="G23" s="56">
        <v>6461423</v>
      </c>
      <c r="H23" s="9">
        <f t="shared" ref="H23:O23" si="2">SUM(H19:H22)</f>
        <v>105</v>
      </c>
      <c r="I23" s="9">
        <f t="shared" si="2"/>
        <v>695</v>
      </c>
      <c r="J23" s="9">
        <f>SUM(J19:J22)</f>
        <v>34</v>
      </c>
      <c r="K23" s="9">
        <f t="shared" si="2"/>
        <v>327</v>
      </c>
      <c r="L23" s="9">
        <f>SUM(L19:L22)</f>
        <v>37</v>
      </c>
      <c r="M23" s="9">
        <f t="shared" si="2"/>
        <v>308</v>
      </c>
      <c r="N23" s="9">
        <f>SUM(N19:N22)</f>
        <v>34</v>
      </c>
      <c r="O23" s="9">
        <f t="shared" si="2"/>
        <v>60</v>
      </c>
      <c r="P23" s="9">
        <f>SUM(P19:P22)</f>
        <v>0</v>
      </c>
      <c r="Q23" s="9">
        <f>SUM(Q19:Q22)</f>
        <v>0</v>
      </c>
      <c r="R23" s="8">
        <f>J23+L23+N23+P23</f>
        <v>105</v>
      </c>
      <c r="S23" s="8">
        <f>K23+M23+O23+Q23</f>
        <v>695</v>
      </c>
      <c r="T23" s="8">
        <f>S23-R23</f>
        <v>590</v>
      </c>
      <c r="U23" s="8"/>
      <c r="V23" s="3">
        <f t="shared" si="1"/>
        <v>176.47058823529412</v>
      </c>
      <c r="W23" s="3">
        <f>G23/F23*100</f>
        <v>74.684320186008534</v>
      </c>
      <c r="X23" s="3">
        <f>W23/V23*100</f>
        <v>42.321114772071503</v>
      </c>
    </row>
    <row r="24" spans="1:24" s="4" customFormat="1" ht="14.25" customHeight="1" x14ac:dyDescent="0.2">
      <c r="F24" s="6"/>
    </row>
    <row r="25" spans="1:24" s="4" customFormat="1" ht="14.25" customHeight="1" x14ac:dyDescent="0.2">
      <c r="B25" s="7" t="s">
        <v>26</v>
      </c>
      <c r="F25" s="6"/>
      <c r="H25" s="4" t="s">
        <v>27</v>
      </c>
    </row>
    <row r="26" spans="1:24" x14ac:dyDescent="0.2">
      <c r="J26" s="115"/>
      <c r="K26" s="115"/>
      <c r="L26" s="115"/>
      <c r="M26" s="115"/>
      <c r="N26" s="115"/>
      <c r="O26" s="115"/>
      <c r="P26" s="115"/>
    </row>
    <row r="27" spans="1:24" x14ac:dyDescent="0.2">
      <c r="J27" s="115"/>
      <c r="K27" s="115"/>
      <c r="L27" s="115"/>
      <c r="M27" s="115"/>
      <c r="N27" s="115"/>
      <c r="O27" s="115"/>
      <c r="P27" s="115"/>
    </row>
    <row r="28" spans="1:24" x14ac:dyDescent="0.2">
      <c r="J28" s="115"/>
      <c r="K28" s="115"/>
      <c r="L28" s="115"/>
      <c r="M28" s="115"/>
      <c r="N28" s="115"/>
      <c r="O28" s="115"/>
      <c r="P28" s="115"/>
    </row>
    <row r="29" spans="1:24" ht="15.75" x14ac:dyDescent="0.2">
      <c r="C29" s="726"/>
      <c r="D29" s="726"/>
      <c r="E29" s="726"/>
      <c r="F29" s="726"/>
      <c r="G29" s="726"/>
      <c r="H29" s="726"/>
      <c r="I29" s="726"/>
      <c r="J29" s="726"/>
      <c r="K29" s="726"/>
      <c r="L29" s="726"/>
      <c r="M29" s="726"/>
      <c r="N29" s="726"/>
      <c r="O29" s="726"/>
      <c r="P29" s="726"/>
      <c r="Q29" s="726"/>
      <c r="R29" s="726"/>
      <c r="S29" s="726"/>
      <c r="T29" s="726"/>
    </row>
    <row r="30" spans="1:24" ht="15.75" x14ac:dyDescent="0.2">
      <c r="C30" s="144"/>
      <c r="J30" s="115"/>
      <c r="K30" s="115"/>
      <c r="L30" s="115"/>
      <c r="M30" s="115"/>
      <c r="N30" s="115"/>
      <c r="O30" s="115"/>
      <c r="P30" s="115"/>
    </row>
    <row r="31" spans="1:24" ht="15.75" x14ac:dyDescent="0.2">
      <c r="C31" s="144"/>
      <c r="J31" s="115"/>
      <c r="K31" s="115"/>
      <c r="L31" s="115"/>
      <c r="M31" s="115"/>
      <c r="N31" s="115"/>
      <c r="O31" s="115"/>
      <c r="P31" s="115"/>
    </row>
    <row r="32" spans="1:24" ht="15.75" x14ac:dyDescent="0.2">
      <c r="C32" s="144"/>
      <c r="J32" s="115"/>
      <c r="K32" s="115"/>
      <c r="L32" s="115"/>
      <c r="M32" s="115"/>
      <c r="N32" s="115"/>
      <c r="O32" s="115"/>
      <c r="P32" s="115"/>
    </row>
    <row r="33" spans="3:20" ht="15.75" x14ac:dyDescent="0.2">
      <c r="C33" s="144"/>
      <c r="J33" s="115"/>
      <c r="K33" s="115"/>
      <c r="L33" s="115"/>
      <c r="M33" s="115"/>
      <c r="N33" s="115"/>
      <c r="O33" s="115"/>
      <c r="P33" s="115"/>
    </row>
    <row r="34" spans="3:20" ht="15.75" x14ac:dyDescent="0.2">
      <c r="C34" s="727"/>
      <c r="D34" s="727"/>
      <c r="E34" s="727"/>
      <c r="F34" s="727"/>
      <c r="G34" s="727"/>
      <c r="H34" s="727"/>
      <c r="I34" s="727"/>
      <c r="J34" s="727"/>
      <c r="K34" s="727"/>
      <c r="L34" s="727"/>
      <c r="M34" s="727"/>
      <c r="N34" s="727"/>
      <c r="O34" s="727"/>
      <c r="P34" s="727"/>
      <c r="Q34" s="727"/>
      <c r="R34" s="727"/>
      <c r="S34" s="727"/>
      <c r="T34" s="727"/>
    </row>
    <row r="35" spans="3:20" ht="15.75" x14ac:dyDescent="0.2">
      <c r="C35" s="726"/>
      <c r="D35" s="726"/>
      <c r="E35" s="726"/>
      <c r="F35" s="726"/>
      <c r="G35" s="726"/>
      <c r="H35" s="726"/>
      <c r="I35" s="726"/>
      <c r="J35" s="726"/>
      <c r="K35" s="726"/>
      <c r="L35" s="726"/>
      <c r="M35" s="726"/>
      <c r="N35" s="726"/>
      <c r="O35" s="726"/>
      <c r="P35" s="726"/>
      <c r="Q35" s="726"/>
      <c r="R35" s="726"/>
      <c r="S35" s="726"/>
      <c r="T35" s="726"/>
    </row>
    <row r="36" spans="3:20" ht="15.75" x14ac:dyDescent="0.2">
      <c r="C36" s="145"/>
      <c r="J36" s="115"/>
      <c r="K36" s="115"/>
      <c r="L36" s="115"/>
      <c r="M36" s="115"/>
      <c r="N36" s="115"/>
      <c r="O36" s="115"/>
      <c r="P36" s="115"/>
    </row>
    <row r="37" spans="3:20" x14ac:dyDescent="0.2">
      <c r="J37" s="115"/>
      <c r="K37" s="115"/>
      <c r="L37" s="115"/>
      <c r="M37" s="115"/>
      <c r="N37" s="115"/>
      <c r="O37" s="115"/>
      <c r="P37" s="115"/>
    </row>
    <row r="38" spans="3:20" x14ac:dyDescent="0.2">
      <c r="J38" s="115"/>
      <c r="K38" s="115"/>
      <c r="L38" s="115"/>
      <c r="M38" s="115"/>
      <c r="N38" s="115"/>
      <c r="O38" s="115"/>
      <c r="P38" s="115"/>
    </row>
  </sheetData>
  <mergeCells count="31">
    <mergeCell ref="A6:X6"/>
    <mergeCell ref="A1:X1"/>
    <mergeCell ref="A2:X2"/>
    <mergeCell ref="A3:X3"/>
    <mergeCell ref="A4:X4"/>
    <mergeCell ref="A5:X5"/>
    <mergeCell ref="V17:X17"/>
    <mergeCell ref="A7:X7"/>
    <mergeCell ref="A15:U15"/>
    <mergeCell ref="W15:X15"/>
    <mergeCell ref="A16:U16"/>
    <mergeCell ref="A17:C17"/>
    <mergeCell ref="D17:D18"/>
    <mergeCell ref="E17:E18"/>
    <mergeCell ref="F17:G17"/>
    <mergeCell ref="H17:I17"/>
    <mergeCell ref="J17:K17"/>
    <mergeCell ref="L17:M17"/>
    <mergeCell ref="N17:O17"/>
    <mergeCell ref="P17:Q17"/>
    <mergeCell ref="R17:T17"/>
    <mergeCell ref="U17:U18"/>
    <mergeCell ref="C29:T29"/>
    <mergeCell ref="C34:T34"/>
    <mergeCell ref="C35:T35"/>
    <mergeCell ref="B18:C18"/>
    <mergeCell ref="B19:C19"/>
    <mergeCell ref="B20:C20"/>
    <mergeCell ref="B21:C21"/>
    <mergeCell ref="B22:C22"/>
    <mergeCell ref="A23:C2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3"/>
  <sheetViews>
    <sheetView topLeftCell="A12" workbookViewId="0">
      <selection activeCell="G22" sqref="G22"/>
    </sheetView>
  </sheetViews>
  <sheetFormatPr baseColWidth="10" defaultRowHeight="12.75" x14ac:dyDescent="0.2"/>
  <cols>
    <col min="1" max="1" width="5.42578125" style="35" customWidth="1"/>
    <col min="2" max="2" width="12" style="35" customWidth="1"/>
    <col min="3" max="3" width="38" style="35" customWidth="1"/>
    <col min="4" max="4" width="11.42578125" style="35"/>
    <col min="5" max="5" width="11.7109375" style="35" customWidth="1"/>
    <col min="6" max="6" width="13.7109375" style="35" customWidth="1"/>
    <col min="7" max="7" width="12.140625" style="35" customWidth="1"/>
    <col min="8" max="8" width="11.7109375" style="35" hidden="1" customWidth="1"/>
    <col min="9" max="13" width="9.28515625" style="35" hidden="1" customWidth="1"/>
    <col min="14" max="15" width="9.28515625" style="35" customWidth="1"/>
    <col min="16" max="20" width="9.28515625" style="35" hidden="1" customWidth="1"/>
    <col min="21" max="21" width="22.28515625" style="35" customWidth="1"/>
    <col min="22" max="24" width="8.85546875" style="35" customWidth="1"/>
    <col min="25" max="16384" width="11.42578125" style="35"/>
  </cols>
  <sheetData>
    <row r="1" spans="1:24" x14ac:dyDescent="0.2">
      <c r="A1" s="670" t="s">
        <v>54</v>
      </c>
      <c r="B1" s="670"/>
      <c r="C1" s="670"/>
      <c r="D1" s="670"/>
      <c r="E1" s="670"/>
      <c r="F1" s="670"/>
      <c r="G1" s="670"/>
      <c r="H1" s="670"/>
      <c r="I1" s="670"/>
      <c r="J1" s="670"/>
      <c r="K1" s="670"/>
      <c r="L1" s="670"/>
      <c r="M1" s="670"/>
      <c r="N1" s="670"/>
      <c r="O1" s="670"/>
      <c r="P1" s="670"/>
      <c r="Q1" s="670"/>
      <c r="R1" s="670"/>
      <c r="S1" s="670"/>
      <c r="T1" s="670"/>
      <c r="U1" s="670"/>
      <c r="V1" s="670"/>
      <c r="W1" s="670"/>
      <c r="X1" s="670"/>
    </row>
    <row r="2" spans="1:24" x14ac:dyDescent="0.2">
      <c r="A2" s="670" t="s">
        <v>0</v>
      </c>
      <c r="B2" s="670"/>
      <c r="C2" s="670"/>
      <c r="D2" s="670"/>
      <c r="E2" s="670"/>
      <c r="F2" s="670"/>
      <c r="G2" s="670"/>
      <c r="H2" s="670"/>
      <c r="I2" s="670"/>
      <c r="J2" s="670"/>
      <c r="K2" s="670"/>
      <c r="L2" s="670"/>
      <c r="M2" s="670"/>
      <c r="N2" s="670"/>
      <c r="O2" s="670"/>
      <c r="P2" s="670"/>
      <c r="Q2" s="670"/>
      <c r="R2" s="670"/>
      <c r="S2" s="670"/>
      <c r="T2" s="670"/>
      <c r="U2" s="670"/>
      <c r="V2" s="670"/>
      <c r="W2" s="670"/>
      <c r="X2" s="670"/>
    </row>
    <row r="3" spans="1:24" ht="13.5" customHeight="1" x14ac:dyDescent="0.2">
      <c r="A3" s="670" t="s">
        <v>16</v>
      </c>
      <c r="B3" s="670"/>
      <c r="C3" s="670"/>
      <c r="D3" s="670"/>
      <c r="E3" s="670"/>
      <c r="F3" s="670"/>
      <c r="G3" s="670"/>
      <c r="H3" s="670"/>
      <c r="I3" s="670"/>
      <c r="J3" s="670"/>
      <c r="K3" s="670"/>
      <c r="L3" s="670"/>
      <c r="M3" s="670"/>
      <c r="N3" s="670"/>
      <c r="O3" s="670"/>
      <c r="P3" s="670"/>
      <c r="Q3" s="670"/>
      <c r="R3" s="670"/>
      <c r="S3" s="670"/>
      <c r="T3" s="670"/>
      <c r="U3" s="670"/>
      <c r="V3" s="670"/>
      <c r="W3" s="670"/>
      <c r="X3" s="670"/>
    </row>
    <row r="4" spans="1:24" hidden="1" x14ac:dyDescent="0.2">
      <c r="A4" s="659" t="s">
        <v>55</v>
      </c>
      <c r="B4" s="659"/>
      <c r="C4" s="659"/>
      <c r="D4" s="659"/>
      <c r="E4" s="659"/>
      <c r="F4" s="659"/>
      <c r="G4" s="659"/>
      <c r="H4" s="659"/>
      <c r="I4" s="659"/>
      <c r="J4" s="659"/>
      <c r="K4" s="659"/>
      <c r="L4" s="659"/>
      <c r="M4" s="659"/>
      <c r="N4" s="659"/>
      <c r="O4" s="659"/>
      <c r="P4" s="659"/>
      <c r="Q4" s="659"/>
      <c r="R4" s="659"/>
      <c r="S4" s="659"/>
      <c r="T4" s="659"/>
      <c r="U4" s="659"/>
      <c r="V4" s="659"/>
      <c r="W4" s="659"/>
      <c r="X4" s="659"/>
    </row>
    <row r="5" spans="1:24" hidden="1" x14ac:dyDescent="0.2">
      <c r="A5" s="659" t="s">
        <v>56</v>
      </c>
      <c r="B5" s="659"/>
      <c r="C5" s="659"/>
      <c r="D5" s="659"/>
      <c r="E5" s="659"/>
      <c r="F5" s="659"/>
      <c r="G5" s="659"/>
      <c r="H5" s="659"/>
      <c r="I5" s="659"/>
      <c r="J5" s="659"/>
      <c r="K5" s="659"/>
      <c r="L5" s="659"/>
      <c r="M5" s="659"/>
      <c r="N5" s="659"/>
      <c r="O5" s="659"/>
      <c r="P5" s="659"/>
      <c r="Q5" s="659"/>
      <c r="R5" s="659"/>
      <c r="S5" s="659"/>
      <c r="T5" s="659"/>
      <c r="U5" s="659"/>
      <c r="V5" s="659"/>
      <c r="W5" s="659"/>
      <c r="X5" s="659"/>
    </row>
    <row r="6" spans="1:24" x14ac:dyDescent="0.2">
      <c r="A6" s="659" t="s">
        <v>198</v>
      </c>
      <c r="B6" s="659"/>
      <c r="C6" s="659"/>
      <c r="D6" s="659"/>
      <c r="E6" s="659"/>
      <c r="F6" s="659"/>
      <c r="G6" s="659"/>
      <c r="H6" s="659"/>
      <c r="I6" s="659"/>
      <c r="J6" s="659"/>
      <c r="K6" s="659"/>
      <c r="L6" s="659"/>
      <c r="M6" s="659"/>
      <c r="N6" s="659"/>
      <c r="O6" s="659"/>
      <c r="P6" s="659"/>
      <c r="Q6" s="659"/>
      <c r="R6" s="659"/>
      <c r="S6" s="659"/>
      <c r="T6" s="659"/>
      <c r="U6" s="659"/>
      <c r="V6" s="659"/>
      <c r="W6" s="659"/>
      <c r="X6" s="659"/>
    </row>
    <row r="7" spans="1:24" hidden="1" x14ac:dyDescent="0.2">
      <c r="A7" s="659" t="s">
        <v>62</v>
      </c>
      <c r="B7" s="659"/>
      <c r="C7" s="659"/>
      <c r="D7" s="659"/>
      <c r="E7" s="659"/>
      <c r="F7" s="659"/>
      <c r="G7" s="659"/>
      <c r="H7" s="659"/>
      <c r="I7" s="659"/>
      <c r="J7" s="659"/>
      <c r="K7" s="659"/>
      <c r="L7" s="659"/>
      <c r="M7" s="659"/>
      <c r="N7" s="659"/>
      <c r="O7" s="659"/>
      <c r="P7" s="659"/>
      <c r="Q7" s="659"/>
      <c r="R7" s="659"/>
      <c r="S7" s="659"/>
      <c r="T7" s="659"/>
      <c r="U7" s="659"/>
    </row>
    <row r="8" spans="1:24" x14ac:dyDescent="0.2">
      <c r="A8" s="36"/>
      <c r="B8" s="36"/>
      <c r="C8" s="36"/>
      <c r="D8" s="36"/>
      <c r="E8" s="36"/>
      <c r="F8" s="36"/>
      <c r="G8" s="36"/>
      <c r="H8" s="36"/>
      <c r="I8" s="36"/>
      <c r="J8" s="36"/>
      <c r="K8" s="36"/>
      <c r="L8" s="36"/>
      <c r="M8" s="36"/>
      <c r="N8" s="36"/>
      <c r="O8" s="36"/>
      <c r="P8" s="36"/>
      <c r="Q8" s="36"/>
      <c r="R8" s="36"/>
      <c r="S8" s="36"/>
      <c r="T8" s="36"/>
      <c r="U8" s="36"/>
    </row>
    <row r="9" spans="1:24" x14ac:dyDescent="0.2">
      <c r="A9" s="37" t="s">
        <v>37</v>
      </c>
      <c r="B9" s="38"/>
      <c r="C9" s="37" t="s">
        <v>188</v>
      </c>
      <c r="D9" s="40"/>
      <c r="E9" s="40"/>
      <c r="F9" s="40"/>
      <c r="G9" s="40"/>
      <c r="H9" s="40"/>
      <c r="I9" s="40"/>
      <c r="J9" s="40"/>
      <c r="K9" s="40"/>
      <c r="L9" s="40"/>
      <c r="M9" s="40"/>
      <c r="N9" s="40"/>
      <c r="O9" s="40"/>
      <c r="P9" s="40"/>
      <c r="Q9" s="40"/>
    </row>
    <row r="10" spans="1:24" x14ac:dyDescent="0.2">
      <c r="A10" s="74" t="s">
        <v>1</v>
      </c>
      <c r="B10" s="39"/>
      <c r="C10" s="74" t="s">
        <v>80</v>
      </c>
      <c r="D10" s="40"/>
      <c r="E10" s="40"/>
      <c r="F10" s="40"/>
      <c r="G10" s="40"/>
      <c r="H10" s="40"/>
      <c r="I10" s="40"/>
      <c r="J10" s="40"/>
      <c r="K10" s="40"/>
      <c r="L10" s="38"/>
      <c r="M10" s="38"/>
      <c r="N10" s="38"/>
      <c r="O10" s="38"/>
      <c r="P10" s="38"/>
      <c r="Q10" s="38"/>
    </row>
    <row r="11" spans="1:24" x14ac:dyDescent="0.2">
      <c r="A11" s="74" t="s">
        <v>65</v>
      </c>
      <c r="B11" s="41"/>
      <c r="C11" s="74" t="s">
        <v>189</v>
      </c>
      <c r="D11" s="40"/>
      <c r="E11" s="40"/>
      <c r="F11" s="40"/>
      <c r="G11" s="40"/>
      <c r="H11" s="40"/>
      <c r="I11" s="40"/>
      <c r="J11" s="40"/>
      <c r="K11" s="40"/>
      <c r="L11" s="38"/>
      <c r="M11" s="38"/>
      <c r="N11" s="38"/>
      <c r="O11" s="38"/>
      <c r="P11" s="38"/>
      <c r="Q11" s="38"/>
    </row>
    <row r="12" spans="1:24" x14ac:dyDescent="0.2">
      <c r="A12" s="74" t="s">
        <v>7</v>
      </c>
      <c r="B12" s="41"/>
      <c r="C12" s="74" t="s">
        <v>190</v>
      </c>
      <c r="D12" s="40"/>
      <c r="E12" s="40"/>
      <c r="F12" s="40"/>
      <c r="G12" s="40"/>
      <c r="H12" s="40"/>
      <c r="I12" s="40"/>
      <c r="J12" s="40"/>
      <c r="K12" s="40"/>
      <c r="L12" s="38"/>
      <c r="M12" s="38"/>
      <c r="N12" s="38"/>
      <c r="O12" s="38"/>
      <c r="P12" s="38"/>
      <c r="Q12" s="38"/>
    </row>
    <row r="13" spans="1:24" x14ac:dyDescent="0.2">
      <c r="A13" s="74" t="s">
        <v>39</v>
      </c>
      <c r="B13" s="41"/>
      <c r="C13" s="74" t="s">
        <v>199</v>
      </c>
      <c r="D13" s="40"/>
      <c r="E13" s="40"/>
      <c r="F13" s="40"/>
      <c r="G13" s="40"/>
      <c r="H13" s="40"/>
      <c r="I13" s="40"/>
      <c r="J13" s="40"/>
      <c r="K13" s="40"/>
      <c r="L13" s="38"/>
      <c r="M13" s="38"/>
      <c r="N13" s="38"/>
      <c r="O13" s="38"/>
      <c r="P13" s="38"/>
      <c r="Q13" s="38"/>
    </row>
    <row r="14" spans="1:24" x14ac:dyDescent="0.2">
      <c r="A14" s="40"/>
      <c r="B14" s="40"/>
      <c r="C14" s="40"/>
      <c r="D14" s="40"/>
      <c r="E14" s="40"/>
      <c r="F14" s="40"/>
      <c r="G14" s="40"/>
      <c r="H14" s="40"/>
      <c r="I14" s="40"/>
      <c r="J14" s="40"/>
      <c r="K14" s="40"/>
      <c r="L14" s="38"/>
      <c r="M14" s="38"/>
      <c r="N14" s="38"/>
      <c r="O14" s="38"/>
      <c r="P14" s="38"/>
      <c r="Q14" s="38" t="s">
        <v>200</v>
      </c>
      <c r="U14" s="42"/>
      <c r="X14" s="42"/>
    </row>
    <row r="15" spans="1:24" x14ac:dyDescent="0.2">
      <c r="A15" s="659" t="s">
        <v>4</v>
      </c>
      <c r="B15" s="659"/>
      <c r="C15" s="659"/>
      <c r="D15" s="659"/>
      <c r="E15" s="659"/>
      <c r="F15" s="659"/>
      <c r="G15" s="659"/>
      <c r="H15" s="659"/>
      <c r="I15" s="659"/>
      <c r="J15" s="659"/>
      <c r="K15" s="659"/>
      <c r="L15" s="659"/>
      <c r="M15" s="659"/>
      <c r="N15" s="659"/>
      <c r="O15" s="659"/>
      <c r="P15" s="659"/>
      <c r="Q15" s="659"/>
      <c r="R15" s="659"/>
      <c r="S15" s="659"/>
      <c r="T15" s="659"/>
      <c r="U15" s="659"/>
      <c r="V15" s="78"/>
      <c r="W15" s="78"/>
      <c r="X15" s="78"/>
    </row>
    <row r="16" spans="1:24" ht="26.25" customHeight="1" x14ac:dyDescent="0.2">
      <c r="A16" s="674" t="s">
        <v>201</v>
      </c>
      <c r="B16" s="674"/>
      <c r="C16" s="674"/>
      <c r="D16" s="674"/>
      <c r="E16" s="674"/>
      <c r="F16" s="674"/>
      <c r="G16" s="674"/>
      <c r="H16" s="674"/>
      <c r="I16" s="674"/>
      <c r="J16" s="674"/>
      <c r="K16" s="674"/>
      <c r="L16" s="674"/>
      <c r="M16" s="674"/>
      <c r="N16" s="674"/>
      <c r="O16" s="674"/>
      <c r="P16" s="674"/>
      <c r="Q16" s="674"/>
      <c r="R16" s="674"/>
      <c r="S16" s="674"/>
      <c r="T16" s="674"/>
      <c r="U16" s="674"/>
      <c r="V16" s="674"/>
      <c r="W16" s="674"/>
      <c r="X16" s="674"/>
    </row>
    <row r="17" spans="1:24" x14ac:dyDescent="0.2">
      <c r="A17" s="38"/>
      <c r="B17" s="38"/>
      <c r="C17" s="38"/>
      <c r="D17" s="38"/>
      <c r="E17" s="38"/>
      <c r="F17" s="38"/>
      <c r="G17" s="38"/>
      <c r="H17" s="38"/>
      <c r="I17" s="38"/>
      <c r="J17" s="38"/>
      <c r="K17" s="38"/>
      <c r="L17" s="38"/>
      <c r="M17" s="38"/>
      <c r="N17" s="38"/>
      <c r="O17" s="38"/>
      <c r="P17" s="38"/>
      <c r="Q17" s="38"/>
    </row>
    <row r="18" spans="1:24" ht="12.75" customHeight="1" x14ac:dyDescent="0.2">
      <c r="A18" s="661" t="s">
        <v>5</v>
      </c>
      <c r="B18" s="662"/>
      <c r="C18" s="663"/>
      <c r="D18" s="664" t="s">
        <v>8</v>
      </c>
      <c r="E18" s="664" t="s">
        <v>18</v>
      </c>
      <c r="F18" s="666" t="s">
        <v>19</v>
      </c>
      <c r="G18" s="667"/>
      <c r="H18" s="666" t="s">
        <v>20</v>
      </c>
      <c r="I18" s="667"/>
      <c r="J18" s="661" t="s">
        <v>14</v>
      </c>
      <c r="K18" s="663"/>
      <c r="L18" s="661" t="s">
        <v>10</v>
      </c>
      <c r="M18" s="663"/>
      <c r="N18" s="661" t="s">
        <v>13</v>
      </c>
      <c r="O18" s="663"/>
      <c r="P18" s="661" t="s">
        <v>15</v>
      </c>
      <c r="Q18" s="663"/>
      <c r="R18" s="658" t="s">
        <v>28</v>
      </c>
      <c r="S18" s="658"/>
      <c r="T18" s="658"/>
      <c r="U18" s="668" t="s">
        <v>29</v>
      </c>
      <c r="V18" s="666" t="s">
        <v>31</v>
      </c>
      <c r="W18" s="669"/>
      <c r="X18" s="667"/>
    </row>
    <row r="19" spans="1:24" x14ac:dyDescent="0.2">
      <c r="A19" s="43" t="s">
        <v>17</v>
      </c>
      <c r="B19" s="658" t="s">
        <v>6</v>
      </c>
      <c r="C19" s="658"/>
      <c r="D19" s="665"/>
      <c r="E19" s="665"/>
      <c r="F19" s="44" t="s">
        <v>21</v>
      </c>
      <c r="G19" s="44" t="s">
        <v>22</v>
      </c>
      <c r="H19" s="44" t="s">
        <v>23</v>
      </c>
      <c r="I19" s="44" t="s">
        <v>24</v>
      </c>
      <c r="J19" s="45" t="s">
        <v>11</v>
      </c>
      <c r="K19" s="45" t="s">
        <v>12</v>
      </c>
      <c r="L19" s="45" t="s">
        <v>11</v>
      </c>
      <c r="M19" s="45" t="s">
        <v>12</v>
      </c>
      <c r="N19" s="45" t="s">
        <v>11</v>
      </c>
      <c r="O19" s="45" t="s">
        <v>12</v>
      </c>
      <c r="P19" s="45" t="s">
        <v>11</v>
      </c>
      <c r="Q19" s="45" t="s">
        <v>12</v>
      </c>
      <c r="R19" s="45" t="s">
        <v>11</v>
      </c>
      <c r="S19" s="45" t="s">
        <v>12</v>
      </c>
      <c r="T19" s="45" t="s">
        <v>30</v>
      </c>
      <c r="U19" s="668"/>
      <c r="V19" s="44" t="s">
        <v>32</v>
      </c>
      <c r="W19" s="44" t="s">
        <v>33</v>
      </c>
      <c r="X19" s="44" t="s">
        <v>34</v>
      </c>
    </row>
    <row r="20" spans="1:24" ht="50.25" customHeight="1" x14ac:dyDescent="0.2">
      <c r="A20" s="46">
        <v>1</v>
      </c>
      <c r="B20" s="656" t="s">
        <v>202</v>
      </c>
      <c r="C20" s="657"/>
      <c r="D20" s="47" t="s">
        <v>203</v>
      </c>
      <c r="E20" s="57">
        <v>1</v>
      </c>
      <c r="F20" s="135">
        <f>$F$21*E20</f>
        <v>2134981</v>
      </c>
      <c r="G20" s="135">
        <f>$G$21*E20</f>
        <v>1447071</v>
      </c>
      <c r="H20" s="49">
        <f>J20+L20+N20+P20</f>
        <v>50</v>
      </c>
      <c r="I20" s="52">
        <f>K20+M20+O20+Q20</f>
        <v>147</v>
      </c>
      <c r="J20" s="146">
        <v>10</v>
      </c>
      <c r="K20" s="50">
        <v>41</v>
      </c>
      <c r="L20" s="146">
        <v>20</v>
      </c>
      <c r="M20" s="58">
        <v>65</v>
      </c>
      <c r="N20" s="49">
        <v>20</v>
      </c>
      <c r="O20" s="52">
        <v>41</v>
      </c>
      <c r="P20" s="49"/>
      <c r="Q20" s="52"/>
      <c r="R20" s="53">
        <f>J20+L20+N20+P20</f>
        <v>50</v>
      </c>
      <c r="S20" s="53">
        <v>0</v>
      </c>
      <c r="T20" s="53">
        <f>S20-R20</f>
        <v>-50</v>
      </c>
      <c r="U20" s="54"/>
      <c r="V20" s="52">
        <f>O20/N20*100</f>
        <v>204.99999999999997</v>
      </c>
      <c r="W20" s="52">
        <f>G20/F20*100</f>
        <v>67.779104357368993</v>
      </c>
      <c r="X20" s="52">
        <f>W20/V20*100</f>
        <v>33.062977735301949</v>
      </c>
    </row>
    <row r="21" spans="1:24" s="1" customFormat="1" ht="36.75" customHeight="1" x14ac:dyDescent="0.2">
      <c r="A21" s="671" t="s">
        <v>25</v>
      </c>
      <c r="B21" s="672"/>
      <c r="C21" s="673"/>
      <c r="D21" s="47"/>
      <c r="E21" s="57">
        <f>SUM(E20:E20)</f>
        <v>1</v>
      </c>
      <c r="F21" s="60">
        <v>2134981</v>
      </c>
      <c r="G21" s="61">
        <v>1447071</v>
      </c>
      <c r="H21" s="47">
        <f t="shared" ref="H21:Q21" si="0">SUM(H20:H20)</f>
        <v>50</v>
      </c>
      <c r="I21" s="47">
        <f t="shared" si="0"/>
        <v>147</v>
      </c>
      <c r="J21" s="47">
        <f t="shared" si="0"/>
        <v>10</v>
      </c>
      <c r="K21" s="47">
        <f t="shared" si="0"/>
        <v>41</v>
      </c>
      <c r="L21" s="47">
        <f t="shared" si="0"/>
        <v>20</v>
      </c>
      <c r="M21" s="47">
        <f t="shared" si="0"/>
        <v>65</v>
      </c>
      <c r="N21" s="47">
        <f t="shared" si="0"/>
        <v>20</v>
      </c>
      <c r="O21" s="47">
        <f t="shared" si="0"/>
        <v>41</v>
      </c>
      <c r="P21" s="47">
        <f t="shared" si="0"/>
        <v>0</v>
      </c>
      <c r="Q21" s="47">
        <f t="shared" si="0"/>
        <v>0</v>
      </c>
      <c r="R21" s="49">
        <f>J21+L21+N21+P21</f>
        <v>50</v>
      </c>
      <c r="S21" s="49">
        <f>K21+M21+O21+Q21</f>
        <v>147</v>
      </c>
      <c r="T21" s="49">
        <f>S21-R21</f>
        <v>97</v>
      </c>
      <c r="U21" s="49"/>
      <c r="V21" s="52">
        <f>O21/N21*100</f>
        <v>204.99999999999997</v>
      </c>
      <c r="W21" s="47">
        <f>SUM(W20:W20)</f>
        <v>67.779104357368993</v>
      </c>
      <c r="X21" s="47">
        <f>SUM(X20:X20)</f>
        <v>33.062977735301949</v>
      </c>
    </row>
    <row r="22" spans="1:24" s="4" customFormat="1" ht="14.25" customHeight="1" x14ac:dyDescent="0.2">
      <c r="A22" s="38"/>
      <c r="B22" s="38"/>
      <c r="C22" s="38"/>
      <c r="D22" s="38"/>
      <c r="E22" s="140"/>
      <c r="F22" s="62"/>
      <c r="G22" s="38"/>
      <c r="H22" s="38"/>
      <c r="I22" s="38"/>
      <c r="J22" s="38"/>
      <c r="K22" s="38"/>
      <c r="L22" s="38"/>
      <c r="M22" s="38"/>
      <c r="N22" s="38"/>
      <c r="O22" s="38"/>
      <c r="P22" s="38"/>
      <c r="Q22" s="38"/>
      <c r="R22" s="38"/>
      <c r="S22" s="38"/>
      <c r="T22" s="38"/>
      <c r="U22" s="38"/>
      <c r="V22" s="38"/>
      <c r="W22" s="38"/>
      <c r="X22" s="38"/>
    </row>
    <row r="23" spans="1:24" s="4" customFormat="1" ht="14.25" customHeight="1" x14ac:dyDescent="0.2">
      <c r="A23" s="38"/>
      <c r="B23" s="37" t="s">
        <v>26</v>
      </c>
      <c r="C23" s="38"/>
      <c r="D23" s="38"/>
      <c r="E23" s="38"/>
      <c r="F23" s="62"/>
      <c r="G23" s="38"/>
      <c r="H23" s="38" t="s">
        <v>27</v>
      </c>
      <c r="I23" s="38"/>
      <c r="J23" s="38"/>
      <c r="K23" s="38"/>
      <c r="L23" s="38"/>
      <c r="M23" s="38"/>
      <c r="N23" s="38"/>
      <c r="O23" s="38"/>
      <c r="P23" s="38"/>
      <c r="Q23" s="38"/>
      <c r="R23" s="38"/>
      <c r="S23" s="38"/>
      <c r="T23" s="38"/>
      <c r="U23" s="38"/>
      <c r="V23" s="38"/>
      <c r="W23" s="38"/>
      <c r="X23" s="38"/>
    </row>
    <row r="24" spans="1:24" x14ac:dyDescent="0.2">
      <c r="J24" s="115"/>
      <c r="K24" s="115"/>
      <c r="L24" s="115"/>
      <c r="M24" s="115"/>
      <c r="N24" s="115"/>
      <c r="O24" s="115"/>
      <c r="P24" s="115"/>
    </row>
    <row r="25" spans="1:24" x14ac:dyDescent="0.2">
      <c r="J25" s="115"/>
      <c r="K25" s="115"/>
      <c r="L25" s="115"/>
      <c r="M25" s="115"/>
      <c r="N25" s="115"/>
      <c r="O25" s="115"/>
      <c r="P25" s="115"/>
    </row>
    <row r="26" spans="1:24" x14ac:dyDescent="0.2">
      <c r="J26" s="115"/>
      <c r="K26" s="115"/>
      <c r="L26" s="115"/>
      <c r="M26" s="115"/>
      <c r="N26" s="115"/>
      <c r="O26" s="115"/>
      <c r="P26" s="115"/>
    </row>
    <row r="27" spans="1:24" ht="15.75" x14ac:dyDescent="0.2">
      <c r="C27" s="726"/>
      <c r="D27" s="726"/>
      <c r="E27" s="726"/>
      <c r="F27" s="726"/>
      <c r="G27" s="726"/>
      <c r="H27" s="726"/>
      <c r="I27" s="726"/>
      <c r="J27" s="726"/>
      <c r="K27" s="726"/>
      <c r="L27" s="726"/>
      <c r="M27" s="726"/>
      <c r="N27" s="726"/>
      <c r="O27" s="726"/>
      <c r="P27" s="726"/>
      <c r="Q27" s="726"/>
      <c r="R27" s="726"/>
      <c r="S27" s="726"/>
      <c r="T27" s="726"/>
    </row>
    <row r="28" spans="1:24" ht="15.75" x14ac:dyDescent="0.2">
      <c r="C28" s="144"/>
      <c r="J28" s="115"/>
      <c r="K28" s="115"/>
      <c r="L28" s="115"/>
      <c r="M28" s="115"/>
      <c r="N28" s="115"/>
      <c r="O28" s="115"/>
      <c r="P28" s="115"/>
    </row>
    <row r="29" spans="1:24" ht="15.75" x14ac:dyDescent="0.2">
      <c r="C29" s="144"/>
      <c r="J29" s="115"/>
      <c r="K29" s="115"/>
      <c r="L29" s="115"/>
      <c r="M29" s="115"/>
      <c r="N29" s="115"/>
      <c r="O29" s="115"/>
      <c r="P29" s="115"/>
    </row>
    <row r="30" spans="1:24" ht="15.75" x14ac:dyDescent="0.2">
      <c r="C30" s="144"/>
      <c r="J30" s="115"/>
      <c r="K30" s="115"/>
      <c r="L30" s="115"/>
      <c r="M30" s="115"/>
      <c r="N30" s="115"/>
      <c r="O30" s="115"/>
      <c r="P30" s="115"/>
    </row>
    <row r="31" spans="1:24" ht="15.75" x14ac:dyDescent="0.2">
      <c r="C31" s="144"/>
      <c r="J31" s="115"/>
      <c r="K31" s="115"/>
      <c r="L31" s="115"/>
      <c r="M31" s="115"/>
      <c r="N31" s="115"/>
      <c r="O31" s="115"/>
      <c r="P31" s="115"/>
    </row>
    <row r="32" spans="1:24" ht="15.75" x14ac:dyDescent="0.2">
      <c r="C32" s="727"/>
      <c r="D32" s="727"/>
      <c r="E32" s="727"/>
      <c r="F32" s="727"/>
      <c r="G32" s="727"/>
      <c r="H32" s="727"/>
      <c r="I32" s="727"/>
      <c r="J32" s="727"/>
      <c r="K32" s="727"/>
      <c r="L32" s="727"/>
      <c r="M32" s="727"/>
      <c r="N32" s="727"/>
      <c r="O32" s="727"/>
      <c r="P32" s="727"/>
      <c r="Q32" s="727"/>
      <c r="R32" s="727"/>
      <c r="S32" s="727"/>
      <c r="T32" s="727"/>
    </row>
    <row r="33" spans="3:20" ht="15.75" x14ac:dyDescent="0.2">
      <c r="C33" s="726"/>
      <c r="D33" s="726"/>
      <c r="E33" s="726"/>
      <c r="F33" s="726"/>
      <c r="G33" s="726"/>
      <c r="H33" s="726"/>
      <c r="I33" s="726"/>
      <c r="J33" s="726"/>
      <c r="K33" s="726"/>
      <c r="L33" s="726"/>
      <c r="M33" s="726"/>
      <c r="N33" s="726"/>
      <c r="O33" s="726"/>
      <c r="P33" s="726"/>
      <c r="Q33" s="726"/>
      <c r="R33" s="726"/>
      <c r="S33" s="726"/>
      <c r="T33" s="726"/>
    </row>
    <row r="34" spans="3:20" ht="15.75" x14ac:dyDescent="0.2">
      <c r="C34" s="145"/>
      <c r="J34" s="115"/>
      <c r="K34" s="115"/>
      <c r="L34" s="115"/>
      <c r="M34" s="115"/>
      <c r="N34" s="115"/>
      <c r="O34" s="115"/>
      <c r="P34" s="115"/>
    </row>
    <row r="35" spans="3:20" x14ac:dyDescent="0.2">
      <c r="J35" s="115"/>
      <c r="K35" s="115"/>
      <c r="L35" s="115"/>
      <c r="M35" s="115"/>
      <c r="N35" s="115"/>
      <c r="O35" s="115"/>
      <c r="P35" s="115"/>
    </row>
    <row r="36" spans="3:20" x14ac:dyDescent="0.2">
      <c r="J36" s="115"/>
      <c r="K36" s="115"/>
      <c r="L36" s="115"/>
      <c r="M36" s="115"/>
      <c r="N36" s="115"/>
      <c r="O36" s="115"/>
      <c r="P36" s="115"/>
    </row>
    <row r="243" spans="11:11" x14ac:dyDescent="0.2">
      <c r="K243" s="35">
        <v>18000</v>
      </c>
    </row>
  </sheetData>
  <mergeCells count="27">
    <mergeCell ref="A6:X6"/>
    <mergeCell ref="A1:X1"/>
    <mergeCell ref="A2:X2"/>
    <mergeCell ref="A3:X3"/>
    <mergeCell ref="A4:X4"/>
    <mergeCell ref="A5:X5"/>
    <mergeCell ref="B19:C19"/>
    <mergeCell ref="A7:U7"/>
    <mergeCell ref="A15:U15"/>
    <mergeCell ref="A16:X16"/>
    <mergeCell ref="A18:C18"/>
    <mergeCell ref="D18:D19"/>
    <mergeCell ref="E18:E19"/>
    <mergeCell ref="F18:G18"/>
    <mergeCell ref="H18:I18"/>
    <mergeCell ref="J18:K18"/>
    <mergeCell ref="L18:M18"/>
    <mergeCell ref="N18:O18"/>
    <mergeCell ref="P18:Q18"/>
    <mergeCell ref="R18:T18"/>
    <mergeCell ref="U18:U19"/>
    <mergeCell ref="V18:X18"/>
    <mergeCell ref="B20:C20"/>
    <mergeCell ref="A21:C21"/>
    <mergeCell ref="C27:T27"/>
    <mergeCell ref="C32:T32"/>
    <mergeCell ref="C33:T3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topLeftCell="A20" workbookViewId="0">
      <selection activeCell="N27" sqref="N27"/>
    </sheetView>
  </sheetViews>
  <sheetFormatPr baseColWidth="10" defaultRowHeight="12.75" x14ac:dyDescent="0.2"/>
  <cols>
    <col min="1" max="1" width="5.42578125" style="35" customWidth="1"/>
    <col min="2" max="2" width="12" style="35" customWidth="1"/>
    <col min="3" max="3" width="40.7109375" style="35" customWidth="1"/>
    <col min="4" max="5" width="11.42578125" style="35"/>
    <col min="6" max="6" width="15" style="35" customWidth="1"/>
    <col min="7" max="7" width="13.42578125" style="35" customWidth="1"/>
    <col min="8" max="8" width="12.140625" style="35" hidden="1" customWidth="1"/>
    <col min="9" max="9" width="10.5703125" style="35" hidden="1" customWidth="1"/>
    <col min="10" max="10" width="10.140625" style="35" hidden="1" customWidth="1"/>
    <col min="11" max="11" width="9.28515625" style="35" hidden="1" customWidth="1"/>
    <col min="12" max="12" width="10.28515625" style="35" hidden="1" customWidth="1"/>
    <col min="13" max="13" width="0.5703125" style="35" hidden="1" customWidth="1"/>
    <col min="14" max="14" width="11" style="35" customWidth="1"/>
    <col min="15" max="15" width="9.28515625" style="35" customWidth="1"/>
    <col min="16" max="16" width="10.140625" style="35" hidden="1" customWidth="1"/>
    <col min="17" max="20" width="9.28515625" style="35" hidden="1" customWidth="1"/>
    <col min="21" max="21" width="22.5703125" style="35" customWidth="1"/>
    <col min="22" max="22" width="8.140625" style="35" customWidth="1"/>
    <col min="23" max="23" width="7.7109375" style="35" customWidth="1"/>
    <col min="24" max="24" width="7.28515625" style="35" customWidth="1"/>
    <col min="25" max="16384" width="11.42578125" style="35"/>
  </cols>
  <sheetData>
    <row r="1" spans="1:24" x14ac:dyDescent="0.2">
      <c r="A1" s="670" t="s">
        <v>54</v>
      </c>
      <c r="B1" s="670"/>
      <c r="C1" s="670"/>
      <c r="D1" s="670"/>
      <c r="E1" s="670"/>
      <c r="F1" s="670"/>
      <c r="G1" s="670"/>
      <c r="H1" s="670"/>
      <c r="I1" s="670"/>
      <c r="J1" s="670"/>
      <c r="K1" s="670"/>
      <c r="L1" s="670"/>
      <c r="M1" s="670"/>
      <c r="N1" s="670"/>
      <c r="O1" s="670"/>
      <c r="P1" s="670"/>
      <c r="Q1" s="670"/>
      <c r="R1" s="670"/>
      <c r="S1" s="670"/>
      <c r="T1" s="670"/>
      <c r="U1" s="670"/>
      <c r="V1" s="670"/>
      <c r="W1" s="670"/>
      <c r="X1" s="670"/>
    </row>
    <row r="2" spans="1:24" x14ac:dyDescent="0.2">
      <c r="A2" s="670" t="s">
        <v>0</v>
      </c>
      <c r="B2" s="670"/>
      <c r="C2" s="670"/>
      <c r="D2" s="670"/>
      <c r="E2" s="670"/>
      <c r="F2" s="670"/>
      <c r="G2" s="670"/>
      <c r="H2" s="670"/>
      <c r="I2" s="670"/>
      <c r="J2" s="670"/>
      <c r="K2" s="670"/>
      <c r="L2" s="670"/>
      <c r="M2" s="670"/>
      <c r="N2" s="670"/>
      <c r="O2" s="670"/>
      <c r="P2" s="670"/>
      <c r="Q2" s="670"/>
      <c r="R2" s="670"/>
      <c r="S2" s="670"/>
      <c r="T2" s="670"/>
      <c r="U2" s="670"/>
      <c r="V2" s="670"/>
      <c r="W2" s="670"/>
      <c r="X2" s="670"/>
    </row>
    <row r="3" spans="1:24" ht="15.75" customHeight="1" x14ac:dyDescent="0.2">
      <c r="A3" s="670" t="s">
        <v>16</v>
      </c>
      <c r="B3" s="670"/>
      <c r="C3" s="670"/>
      <c r="D3" s="670"/>
      <c r="E3" s="670"/>
      <c r="F3" s="670"/>
      <c r="G3" s="670"/>
      <c r="H3" s="670"/>
      <c r="I3" s="670"/>
      <c r="J3" s="670"/>
      <c r="K3" s="670"/>
      <c r="L3" s="670"/>
      <c r="M3" s="670"/>
      <c r="N3" s="670"/>
      <c r="O3" s="670"/>
      <c r="P3" s="670"/>
      <c r="Q3" s="670"/>
      <c r="R3" s="670"/>
      <c r="S3" s="670"/>
      <c r="T3" s="670"/>
      <c r="U3" s="670"/>
      <c r="V3" s="670"/>
      <c r="W3" s="670"/>
      <c r="X3" s="670"/>
    </row>
    <row r="4" spans="1:24" hidden="1" x14ac:dyDescent="0.2">
      <c r="A4" s="659" t="s">
        <v>55</v>
      </c>
      <c r="B4" s="659"/>
      <c r="C4" s="659"/>
      <c r="D4" s="659"/>
      <c r="E4" s="659"/>
      <c r="F4" s="659"/>
      <c r="G4" s="659"/>
      <c r="H4" s="659"/>
      <c r="I4" s="659"/>
      <c r="J4" s="659"/>
      <c r="K4" s="659"/>
      <c r="L4" s="659"/>
      <c r="M4" s="659"/>
      <c r="N4" s="659"/>
      <c r="O4" s="659"/>
      <c r="P4" s="659"/>
      <c r="Q4" s="659"/>
      <c r="R4" s="659"/>
      <c r="S4" s="659"/>
      <c r="T4" s="659"/>
      <c r="U4" s="659"/>
      <c r="V4" s="659"/>
      <c r="W4" s="659"/>
      <c r="X4" s="659"/>
    </row>
    <row r="5" spans="1:24" hidden="1" x14ac:dyDescent="0.2">
      <c r="A5" s="659" t="s">
        <v>56</v>
      </c>
      <c r="B5" s="659"/>
      <c r="C5" s="659"/>
      <c r="D5" s="659"/>
      <c r="E5" s="659"/>
      <c r="F5" s="659"/>
      <c r="G5" s="659"/>
      <c r="H5" s="659"/>
      <c r="I5" s="659"/>
      <c r="J5" s="659"/>
      <c r="K5" s="659"/>
      <c r="L5" s="659"/>
      <c r="M5" s="659"/>
      <c r="N5" s="659"/>
      <c r="O5" s="659"/>
      <c r="P5" s="659"/>
      <c r="Q5" s="659"/>
      <c r="R5" s="659"/>
      <c r="S5" s="659"/>
      <c r="T5" s="659"/>
      <c r="U5" s="659"/>
      <c r="V5" s="659"/>
      <c r="W5" s="659"/>
      <c r="X5" s="659"/>
    </row>
    <row r="6" spans="1:24" x14ac:dyDescent="0.2">
      <c r="A6" s="659" t="s">
        <v>57</v>
      </c>
      <c r="B6" s="659"/>
      <c r="C6" s="659"/>
      <c r="D6" s="659"/>
      <c r="E6" s="659"/>
      <c r="F6" s="659"/>
      <c r="G6" s="659"/>
      <c r="H6" s="659"/>
      <c r="I6" s="659"/>
      <c r="J6" s="659"/>
      <c r="K6" s="659"/>
      <c r="L6" s="659"/>
      <c r="M6" s="659"/>
      <c r="N6" s="659"/>
      <c r="O6" s="659"/>
      <c r="P6" s="659"/>
      <c r="Q6" s="659"/>
      <c r="R6" s="659"/>
      <c r="S6" s="659"/>
      <c r="T6" s="659"/>
      <c r="U6" s="659"/>
      <c r="V6" s="659"/>
      <c r="W6" s="659"/>
      <c r="X6" s="659"/>
    </row>
    <row r="7" spans="1:24" hidden="1" x14ac:dyDescent="0.2">
      <c r="A7" s="659" t="s">
        <v>62</v>
      </c>
      <c r="B7" s="659"/>
      <c r="C7" s="659"/>
      <c r="D7" s="659"/>
      <c r="E7" s="659"/>
      <c r="F7" s="659"/>
      <c r="G7" s="659"/>
      <c r="H7" s="659"/>
      <c r="I7" s="659"/>
      <c r="J7" s="659"/>
      <c r="K7" s="659"/>
      <c r="L7" s="659"/>
      <c r="M7" s="659"/>
      <c r="N7" s="659"/>
      <c r="O7" s="659"/>
      <c r="P7" s="659"/>
      <c r="Q7" s="659"/>
      <c r="R7" s="659"/>
      <c r="S7" s="659"/>
      <c r="T7" s="659"/>
      <c r="U7" s="659"/>
      <c r="V7" s="659"/>
      <c r="W7" s="659"/>
      <c r="X7" s="659"/>
    </row>
    <row r="8" spans="1:24" x14ac:dyDescent="0.2">
      <c r="A8" s="40"/>
      <c r="B8" s="40"/>
      <c r="C8" s="40"/>
      <c r="D8" s="40"/>
      <c r="E8" s="40"/>
      <c r="F8" s="40"/>
      <c r="G8" s="40"/>
      <c r="H8" s="40"/>
      <c r="I8" s="40"/>
      <c r="J8" s="40"/>
      <c r="K8" s="40"/>
      <c r="L8" s="40"/>
      <c r="M8" s="40"/>
      <c r="N8" s="40"/>
      <c r="O8" s="40"/>
      <c r="P8" s="40"/>
      <c r="Q8" s="40"/>
    </row>
    <row r="9" spans="1:24" x14ac:dyDescent="0.2">
      <c r="A9" s="37" t="s">
        <v>37</v>
      </c>
      <c r="B9" s="38"/>
      <c r="C9" s="37" t="s">
        <v>188</v>
      </c>
      <c r="D9" s="40"/>
      <c r="E9" s="40"/>
      <c r="F9" s="40"/>
      <c r="G9" s="40"/>
      <c r="H9" s="40"/>
      <c r="I9" s="40"/>
      <c r="J9" s="40"/>
      <c r="K9" s="40"/>
      <c r="L9" s="38"/>
      <c r="M9" s="38"/>
      <c r="N9" s="38"/>
      <c r="O9" s="38"/>
      <c r="P9" s="38"/>
      <c r="Q9" s="38"/>
    </row>
    <row r="10" spans="1:24" x14ac:dyDescent="0.2">
      <c r="A10" s="74" t="s">
        <v>1</v>
      </c>
      <c r="B10" s="39"/>
      <c r="C10" s="74" t="s">
        <v>80</v>
      </c>
      <c r="D10" s="40"/>
      <c r="E10" s="40"/>
      <c r="F10" s="40"/>
      <c r="G10" s="40"/>
      <c r="H10" s="40"/>
      <c r="I10" s="40"/>
      <c r="J10" s="40"/>
      <c r="K10" s="40"/>
      <c r="L10" s="38"/>
      <c r="M10" s="38"/>
      <c r="N10" s="38"/>
      <c r="O10" s="38"/>
      <c r="P10" s="38"/>
      <c r="Q10" s="38"/>
    </row>
    <row r="11" spans="1:24" x14ac:dyDescent="0.2">
      <c r="A11" s="74" t="s">
        <v>65</v>
      </c>
      <c r="B11" s="41"/>
      <c r="C11" s="74" t="s">
        <v>189</v>
      </c>
      <c r="D11" s="40"/>
      <c r="E11" s="40"/>
      <c r="F11" s="40"/>
      <c r="G11" s="40"/>
      <c r="H11" s="40"/>
      <c r="I11" s="40"/>
      <c r="J11" s="40"/>
      <c r="K11" s="40"/>
      <c r="L11" s="38"/>
      <c r="M11" s="38"/>
      <c r="N11" s="38"/>
      <c r="O11" s="38"/>
      <c r="P11" s="38"/>
      <c r="Q11" s="38"/>
    </row>
    <row r="12" spans="1:24" x14ac:dyDescent="0.2">
      <c r="A12" s="74" t="s">
        <v>7</v>
      </c>
      <c r="B12" s="41"/>
      <c r="C12" s="74" t="s">
        <v>190</v>
      </c>
      <c r="D12" s="40"/>
      <c r="E12" s="40"/>
      <c r="F12" s="40"/>
      <c r="G12" s="40"/>
      <c r="H12" s="40"/>
      <c r="I12" s="40"/>
      <c r="J12" s="40"/>
      <c r="K12" s="40"/>
      <c r="L12" s="38"/>
      <c r="M12" s="38"/>
      <c r="N12" s="38"/>
      <c r="O12" s="38"/>
      <c r="P12" s="38"/>
      <c r="Q12" s="38"/>
    </row>
    <row r="13" spans="1:24" x14ac:dyDescent="0.2">
      <c r="A13" s="74" t="s">
        <v>39</v>
      </c>
      <c r="B13" s="41"/>
      <c r="C13" s="74" t="s">
        <v>204</v>
      </c>
      <c r="D13" s="40"/>
      <c r="E13" s="40"/>
      <c r="F13" s="40"/>
      <c r="G13" s="40"/>
      <c r="H13" s="40"/>
      <c r="I13" s="40"/>
      <c r="J13" s="40"/>
      <c r="K13" s="40"/>
      <c r="L13" s="38"/>
      <c r="M13" s="38"/>
      <c r="N13" s="38"/>
      <c r="O13" s="38"/>
      <c r="P13" s="38"/>
      <c r="Q13" s="38"/>
      <c r="R13" s="78"/>
      <c r="S13" s="78"/>
      <c r="T13" s="78"/>
      <c r="U13" s="143"/>
    </row>
    <row r="14" spans="1:24" x14ac:dyDescent="0.2">
      <c r="A14" s="74"/>
      <c r="B14" s="41"/>
      <c r="C14" s="74"/>
      <c r="D14" s="40"/>
      <c r="E14" s="40"/>
      <c r="F14" s="40"/>
      <c r="G14" s="40"/>
      <c r="H14" s="40"/>
      <c r="I14" s="40"/>
      <c r="J14" s="40"/>
      <c r="K14" s="40"/>
      <c r="L14" s="38"/>
      <c r="M14" s="38"/>
      <c r="N14" s="38"/>
      <c r="O14" s="38"/>
      <c r="P14" s="38"/>
      <c r="Q14" s="38" t="s">
        <v>40</v>
      </c>
      <c r="R14" s="78"/>
      <c r="S14" s="78"/>
      <c r="T14" s="78"/>
      <c r="U14" s="143"/>
    </row>
    <row r="15" spans="1:24" x14ac:dyDescent="0.2">
      <c r="A15" s="659" t="s">
        <v>4</v>
      </c>
      <c r="B15" s="659"/>
      <c r="C15" s="659"/>
      <c r="D15" s="659"/>
      <c r="E15" s="659"/>
      <c r="F15" s="659"/>
      <c r="G15" s="659"/>
      <c r="H15" s="659"/>
      <c r="I15" s="659"/>
      <c r="J15" s="659"/>
      <c r="K15" s="659"/>
      <c r="L15" s="659"/>
      <c r="M15" s="659"/>
      <c r="N15" s="659"/>
      <c r="O15" s="659"/>
      <c r="P15" s="659"/>
      <c r="Q15" s="659"/>
      <c r="R15" s="659"/>
      <c r="S15" s="659"/>
      <c r="T15" s="659"/>
      <c r="U15" s="659"/>
      <c r="W15" s="713"/>
      <c r="X15" s="713"/>
    </row>
    <row r="16" spans="1:24" ht="26.25" customHeight="1" x14ac:dyDescent="0.2">
      <c r="A16" s="674" t="s">
        <v>205</v>
      </c>
      <c r="B16" s="674"/>
      <c r="C16" s="674"/>
      <c r="D16" s="674"/>
      <c r="E16" s="674"/>
      <c r="F16" s="674"/>
      <c r="G16" s="674"/>
      <c r="H16" s="674"/>
      <c r="I16" s="674"/>
      <c r="J16" s="674"/>
      <c r="K16" s="674"/>
      <c r="L16" s="674"/>
      <c r="M16" s="674"/>
      <c r="N16" s="674"/>
      <c r="O16" s="674"/>
      <c r="P16" s="674"/>
      <c r="Q16" s="674"/>
      <c r="R16" s="674"/>
      <c r="S16" s="674"/>
      <c r="T16" s="674"/>
      <c r="U16" s="674"/>
    </row>
    <row r="17" spans="1:24" ht="12.75" customHeight="1" x14ac:dyDescent="0.2">
      <c r="A17" s="661" t="s">
        <v>5</v>
      </c>
      <c r="B17" s="662"/>
      <c r="C17" s="663"/>
      <c r="D17" s="664" t="s">
        <v>8</v>
      </c>
      <c r="E17" s="664" t="s">
        <v>18</v>
      </c>
      <c r="F17" s="666" t="s">
        <v>19</v>
      </c>
      <c r="G17" s="667"/>
      <c r="H17" s="666" t="s">
        <v>20</v>
      </c>
      <c r="I17" s="667"/>
      <c r="J17" s="661" t="s">
        <v>14</v>
      </c>
      <c r="K17" s="663"/>
      <c r="L17" s="661" t="s">
        <v>10</v>
      </c>
      <c r="M17" s="663"/>
      <c r="N17" s="661" t="s">
        <v>13</v>
      </c>
      <c r="O17" s="663"/>
      <c r="P17" s="661" t="s">
        <v>15</v>
      </c>
      <c r="Q17" s="663"/>
      <c r="R17" s="658" t="s">
        <v>28</v>
      </c>
      <c r="S17" s="658"/>
      <c r="T17" s="658"/>
      <c r="U17" s="668" t="s">
        <v>29</v>
      </c>
      <c r="V17" s="666" t="s">
        <v>31</v>
      </c>
      <c r="W17" s="669"/>
      <c r="X17" s="667"/>
    </row>
    <row r="18" spans="1:24" x14ac:dyDescent="0.2">
      <c r="A18" s="43" t="s">
        <v>17</v>
      </c>
      <c r="B18" s="658" t="s">
        <v>6</v>
      </c>
      <c r="C18" s="658"/>
      <c r="D18" s="665"/>
      <c r="E18" s="665"/>
      <c r="F18" s="44" t="s">
        <v>21</v>
      </c>
      <c r="G18" s="44" t="s">
        <v>22</v>
      </c>
      <c r="H18" s="44" t="s">
        <v>23</v>
      </c>
      <c r="I18" s="44" t="s">
        <v>24</v>
      </c>
      <c r="J18" s="45" t="s">
        <v>11</v>
      </c>
      <c r="K18" s="45" t="s">
        <v>12</v>
      </c>
      <c r="L18" s="45" t="s">
        <v>11</v>
      </c>
      <c r="M18" s="45" t="s">
        <v>12</v>
      </c>
      <c r="N18" s="45" t="s">
        <v>11</v>
      </c>
      <c r="O18" s="45" t="s">
        <v>12</v>
      </c>
      <c r="P18" s="45" t="s">
        <v>11</v>
      </c>
      <c r="Q18" s="45" t="s">
        <v>12</v>
      </c>
      <c r="R18" s="45" t="s">
        <v>11</v>
      </c>
      <c r="S18" s="45" t="s">
        <v>12</v>
      </c>
      <c r="T18" s="45" t="s">
        <v>30</v>
      </c>
      <c r="U18" s="668"/>
      <c r="V18" s="44" t="s">
        <v>32</v>
      </c>
      <c r="W18" s="44" t="s">
        <v>33</v>
      </c>
      <c r="X18" s="44" t="s">
        <v>34</v>
      </c>
    </row>
    <row r="19" spans="1:24" ht="50.25" customHeight="1" x14ac:dyDescent="0.2">
      <c r="A19" s="147">
        <v>1</v>
      </c>
      <c r="B19" s="728" t="s">
        <v>206</v>
      </c>
      <c r="C19" s="729"/>
      <c r="D19" s="147" t="s">
        <v>207</v>
      </c>
      <c r="E19" s="148">
        <v>0.1</v>
      </c>
      <c r="F19" s="135">
        <f>$F$24*E19</f>
        <v>1983503.8</v>
      </c>
      <c r="G19" s="135">
        <f>$G$24*E19</f>
        <v>1688398</v>
      </c>
      <c r="H19" s="49">
        <f t="shared" ref="H19:I23" si="0">J19+L19+N19+P19</f>
        <v>32</v>
      </c>
      <c r="I19" s="52">
        <f t="shared" si="0"/>
        <v>17</v>
      </c>
      <c r="J19" s="147">
        <v>12</v>
      </c>
      <c r="K19" s="50">
        <v>6</v>
      </c>
      <c r="L19" s="147">
        <v>8</v>
      </c>
      <c r="M19" s="58">
        <v>8</v>
      </c>
      <c r="N19" s="147">
        <v>12</v>
      </c>
      <c r="O19" s="52">
        <v>3</v>
      </c>
      <c r="P19" s="147"/>
      <c r="Q19" s="52"/>
      <c r="R19" s="53">
        <f>J19+L19+N19+P19</f>
        <v>32</v>
      </c>
      <c r="S19" s="53">
        <f>K19+M19+O19+Q19</f>
        <v>17</v>
      </c>
      <c r="T19" s="53">
        <f>S19-R19</f>
        <v>-15</v>
      </c>
      <c r="U19" s="114"/>
      <c r="V19" s="52">
        <f>O19/N19*100</f>
        <v>25</v>
      </c>
      <c r="W19" s="52">
        <f t="shared" ref="W19:W24" si="1">G19/F19*100</f>
        <v>85.121994724688705</v>
      </c>
      <c r="X19" s="52">
        <f t="shared" ref="X19:X24" si="2">W19/V19*100</f>
        <v>340.48797889875482</v>
      </c>
    </row>
    <row r="20" spans="1:24" ht="50.25" customHeight="1" x14ac:dyDescent="0.2">
      <c r="A20" s="147">
        <v>2</v>
      </c>
      <c r="B20" s="728" t="s">
        <v>208</v>
      </c>
      <c r="C20" s="729"/>
      <c r="D20" s="147" t="s">
        <v>207</v>
      </c>
      <c r="E20" s="148">
        <v>0.05</v>
      </c>
      <c r="F20" s="135">
        <f>$F$24*E20</f>
        <v>991751.9</v>
      </c>
      <c r="G20" s="135">
        <f>$G$24*E20</f>
        <v>844199</v>
      </c>
      <c r="H20" s="49">
        <f t="shared" si="0"/>
        <v>23</v>
      </c>
      <c r="I20" s="52">
        <f t="shared" si="0"/>
        <v>7</v>
      </c>
      <c r="J20" s="147">
        <v>8</v>
      </c>
      <c r="K20" s="50">
        <v>1</v>
      </c>
      <c r="L20" s="147">
        <v>7</v>
      </c>
      <c r="M20" s="58">
        <v>3</v>
      </c>
      <c r="N20" s="147">
        <v>8</v>
      </c>
      <c r="O20" s="52">
        <v>3</v>
      </c>
      <c r="P20" s="147"/>
      <c r="Q20" s="52"/>
      <c r="R20" s="53">
        <f>J20+L20+N20+P20</f>
        <v>23</v>
      </c>
      <c r="S20" s="53">
        <f>K20+M20+O20+Q20</f>
        <v>7</v>
      </c>
      <c r="T20" s="53">
        <f>S20-R20</f>
        <v>-16</v>
      </c>
      <c r="U20" s="114"/>
      <c r="V20" s="52">
        <f t="shared" ref="V20:V24" si="3">O20/N20*100</f>
        <v>37.5</v>
      </c>
      <c r="W20" s="52">
        <f t="shared" si="1"/>
        <v>85.121994724688705</v>
      </c>
      <c r="X20" s="52">
        <f t="shared" si="2"/>
        <v>226.99198593250321</v>
      </c>
    </row>
    <row r="21" spans="1:24" ht="50.25" customHeight="1" x14ac:dyDescent="0.2">
      <c r="A21" s="147">
        <v>3</v>
      </c>
      <c r="B21" s="728" t="s">
        <v>209</v>
      </c>
      <c r="C21" s="729"/>
      <c r="D21" s="147" t="s">
        <v>207</v>
      </c>
      <c r="E21" s="148">
        <v>0.2</v>
      </c>
      <c r="F21" s="135">
        <f>$F$24*E21</f>
        <v>3967007.6</v>
      </c>
      <c r="G21" s="135">
        <f>$G$24*E21</f>
        <v>3376796</v>
      </c>
      <c r="H21" s="49">
        <f t="shared" si="0"/>
        <v>30</v>
      </c>
      <c r="I21" s="52">
        <f t="shared" si="0"/>
        <v>77</v>
      </c>
      <c r="J21" s="147">
        <v>10</v>
      </c>
      <c r="K21" s="50">
        <v>24</v>
      </c>
      <c r="L21" s="147">
        <v>10</v>
      </c>
      <c r="M21" s="58">
        <v>32</v>
      </c>
      <c r="N21" s="147">
        <v>10</v>
      </c>
      <c r="O21" s="52">
        <v>21</v>
      </c>
      <c r="P21" s="147"/>
      <c r="Q21" s="52"/>
      <c r="R21" s="53"/>
      <c r="S21" s="53"/>
      <c r="T21" s="53"/>
      <c r="U21" s="114"/>
      <c r="V21" s="52">
        <f t="shared" si="3"/>
        <v>210</v>
      </c>
      <c r="W21" s="52">
        <f t="shared" si="1"/>
        <v>85.121994724688705</v>
      </c>
      <c r="X21" s="52">
        <f t="shared" si="2"/>
        <v>40.534283202232722</v>
      </c>
    </row>
    <row r="22" spans="1:24" ht="50.25" customHeight="1" x14ac:dyDescent="0.2">
      <c r="A22" s="147">
        <v>4</v>
      </c>
      <c r="B22" s="728" t="s">
        <v>210</v>
      </c>
      <c r="C22" s="729"/>
      <c r="D22" s="147" t="s">
        <v>207</v>
      </c>
      <c r="E22" s="148">
        <v>0.05</v>
      </c>
      <c r="F22" s="135">
        <f>$F$24*E22</f>
        <v>991751.9</v>
      </c>
      <c r="G22" s="135">
        <f>$G$24*E22</f>
        <v>844199</v>
      </c>
      <c r="H22" s="49">
        <f t="shared" si="0"/>
        <v>200</v>
      </c>
      <c r="I22" s="52">
        <f t="shared" si="0"/>
        <v>133</v>
      </c>
      <c r="J22" s="147">
        <v>70</v>
      </c>
      <c r="K22" s="50">
        <v>28</v>
      </c>
      <c r="L22" s="147">
        <v>80</v>
      </c>
      <c r="M22" s="58">
        <v>92</v>
      </c>
      <c r="N22" s="147">
        <v>50</v>
      </c>
      <c r="O22" s="52">
        <v>13</v>
      </c>
      <c r="P22" s="147"/>
      <c r="Q22" s="52"/>
      <c r="R22" s="53"/>
      <c r="S22" s="53"/>
      <c r="T22" s="53"/>
      <c r="U22" s="114"/>
      <c r="V22" s="52">
        <f t="shared" si="3"/>
        <v>26</v>
      </c>
      <c r="W22" s="52">
        <f t="shared" si="1"/>
        <v>85.121994724688705</v>
      </c>
      <c r="X22" s="52">
        <f t="shared" si="2"/>
        <v>327.39228740264889</v>
      </c>
    </row>
    <row r="23" spans="1:24" ht="50.25" customHeight="1" x14ac:dyDescent="0.2">
      <c r="A23" s="147">
        <v>5</v>
      </c>
      <c r="B23" s="728" t="s">
        <v>211</v>
      </c>
      <c r="C23" s="729"/>
      <c r="D23" s="147" t="s">
        <v>212</v>
      </c>
      <c r="E23" s="148">
        <v>0.6</v>
      </c>
      <c r="F23" s="135">
        <f>$F$24*E23</f>
        <v>11901022.799999999</v>
      </c>
      <c r="G23" s="135">
        <f>$G$24*E23</f>
        <v>10130388</v>
      </c>
      <c r="H23" s="49">
        <f t="shared" si="0"/>
        <v>2</v>
      </c>
      <c r="I23" s="52">
        <f t="shared" si="0"/>
        <v>2</v>
      </c>
      <c r="J23" s="147">
        <v>1</v>
      </c>
      <c r="K23" s="50">
        <v>1</v>
      </c>
      <c r="L23" s="147"/>
      <c r="M23" s="58">
        <v>0</v>
      </c>
      <c r="N23" s="147">
        <v>1</v>
      </c>
      <c r="O23" s="52">
        <v>1</v>
      </c>
      <c r="P23" s="147"/>
      <c r="Q23" s="52"/>
      <c r="R23" s="53"/>
      <c r="S23" s="53"/>
      <c r="T23" s="53"/>
      <c r="U23" s="114"/>
      <c r="V23" s="52">
        <f t="shared" si="3"/>
        <v>100</v>
      </c>
      <c r="W23" s="52">
        <f t="shared" si="1"/>
        <v>85.121994724688705</v>
      </c>
      <c r="X23" s="52">
        <f t="shared" si="2"/>
        <v>85.121994724688705</v>
      </c>
    </row>
    <row r="24" spans="1:24" s="1" customFormat="1" ht="36.75" customHeight="1" x14ac:dyDescent="0.2">
      <c r="A24" s="671" t="s">
        <v>25</v>
      </c>
      <c r="B24" s="672"/>
      <c r="C24" s="673"/>
      <c r="D24" s="47"/>
      <c r="E24" s="48">
        <f>SUM(E19:E23)</f>
        <v>1</v>
      </c>
      <c r="F24" s="60">
        <v>19835038</v>
      </c>
      <c r="G24" s="61">
        <v>16883980</v>
      </c>
      <c r="H24" s="47">
        <f t="shared" ref="H24:O24" si="4">SUM(H19:H23)</f>
        <v>287</v>
      </c>
      <c r="I24" s="47">
        <f t="shared" si="4"/>
        <v>236</v>
      </c>
      <c r="J24" s="47">
        <f t="shared" si="4"/>
        <v>101</v>
      </c>
      <c r="K24" s="47">
        <f t="shared" si="4"/>
        <v>60</v>
      </c>
      <c r="L24" s="47">
        <f t="shared" si="4"/>
        <v>105</v>
      </c>
      <c r="M24" s="47">
        <f t="shared" si="4"/>
        <v>135</v>
      </c>
      <c r="N24" s="47">
        <f t="shared" si="4"/>
        <v>81</v>
      </c>
      <c r="O24" s="47">
        <f t="shared" si="4"/>
        <v>41</v>
      </c>
      <c r="P24" s="47">
        <v>92</v>
      </c>
      <c r="Q24" s="47">
        <f>SUM(Q19:Q23)</f>
        <v>0</v>
      </c>
      <c r="R24" s="49">
        <f>J24+L24+N24+P24</f>
        <v>379</v>
      </c>
      <c r="S24" s="49">
        <f>K24+M24+O24+Q24</f>
        <v>236</v>
      </c>
      <c r="T24" s="49">
        <f>S24-R24</f>
        <v>-143</v>
      </c>
      <c r="U24" s="49"/>
      <c r="V24" s="52">
        <f t="shared" si="3"/>
        <v>50.617283950617285</v>
      </c>
      <c r="W24" s="52">
        <f t="shared" si="1"/>
        <v>85.121994724688705</v>
      </c>
      <c r="X24" s="52">
        <f t="shared" si="2"/>
        <v>168.16784323658013</v>
      </c>
    </row>
    <row r="25" spans="1:24" s="4" customFormat="1" ht="14.25" customHeight="1" x14ac:dyDescent="0.2">
      <c r="A25" s="38"/>
      <c r="B25" s="38"/>
      <c r="C25" s="38"/>
      <c r="D25" s="38"/>
      <c r="E25" s="38"/>
      <c r="F25" s="62"/>
      <c r="G25" s="38"/>
      <c r="H25" s="38"/>
      <c r="I25" s="38"/>
      <c r="J25" s="38"/>
      <c r="K25" s="38"/>
      <c r="L25" s="38"/>
      <c r="M25" s="38"/>
      <c r="N25" s="38"/>
      <c r="O25" s="38"/>
      <c r="P25" s="38"/>
      <c r="Q25" s="38"/>
      <c r="R25" s="38"/>
      <c r="S25" s="38"/>
      <c r="T25" s="38"/>
      <c r="U25" s="38"/>
      <c r="V25" s="38"/>
      <c r="W25" s="38"/>
      <c r="X25" s="38"/>
    </row>
    <row r="26" spans="1:24" s="4" customFormat="1" ht="14.25" customHeight="1" x14ac:dyDescent="0.2">
      <c r="A26" s="38"/>
      <c r="B26" s="37" t="s">
        <v>26</v>
      </c>
      <c r="C26" s="38"/>
      <c r="D26" s="38"/>
      <c r="E26" s="38"/>
      <c r="F26" s="62"/>
      <c r="G26" s="38"/>
      <c r="H26" s="38" t="s">
        <v>27</v>
      </c>
      <c r="I26" s="38"/>
      <c r="J26" s="38"/>
      <c r="K26" s="38"/>
      <c r="L26" s="38"/>
      <c r="M26" s="38"/>
      <c r="N26" s="38"/>
      <c r="O26" s="38"/>
      <c r="P26" s="38"/>
      <c r="Q26" s="38"/>
      <c r="R26" s="38"/>
      <c r="S26" s="38"/>
      <c r="T26" s="38"/>
      <c r="U26" s="38"/>
      <c r="V26" s="38"/>
      <c r="W26" s="38"/>
      <c r="X26" s="38"/>
    </row>
    <row r="27" spans="1:24" x14ac:dyDescent="0.2">
      <c r="J27" s="115"/>
      <c r="K27" s="115"/>
      <c r="L27" s="115"/>
      <c r="M27" s="115"/>
      <c r="N27" s="115"/>
      <c r="O27" s="115"/>
      <c r="P27" s="115"/>
    </row>
    <row r="28" spans="1:24" x14ac:dyDescent="0.2">
      <c r="J28" s="115"/>
      <c r="K28" s="115"/>
      <c r="L28" s="115"/>
      <c r="M28" s="115"/>
      <c r="N28" s="115"/>
      <c r="O28" s="115"/>
      <c r="P28" s="115"/>
    </row>
    <row r="29" spans="1:24" x14ac:dyDescent="0.2">
      <c r="J29" s="115"/>
      <c r="K29" s="115"/>
      <c r="L29" s="115"/>
      <c r="M29" s="115"/>
      <c r="N29" s="115"/>
      <c r="O29" s="115"/>
      <c r="P29" s="115"/>
    </row>
    <row r="30" spans="1:24" ht="15.75" x14ac:dyDescent="0.2">
      <c r="C30" s="726"/>
      <c r="D30" s="726"/>
      <c r="E30" s="726"/>
      <c r="F30" s="726"/>
      <c r="G30" s="726"/>
      <c r="H30" s="726"/>
      <c r="I30" s="726"/>
      <c r="J30" s="726"/>
      <c r="K30" s="726"/>
      <c r="L30" s="726"/>
      <c r="M30" s="726"/>
      <c r="N30" s="726"/>
      <c r="O30" s="726"/>
      <c r="P30" s="726"/>
      <c r="Q30" s="726"/>
      <c r="R30" s="726"/>
      <c r="S30" s="726"/>
      <c r="T30" s="726"/>
    </row>
    <row r="31" spans="1:24" ht="15.75" x14ac:dyDescent="0.2">
      <c r="C31" s="144"/>
      <c r="J31" s="115"/>
      <c r="K31" s="115"/>
      <c r="L31" s="115"/>
      <c r="M31" s="115"/>
      <c r="N31" s="115"/>
      <c r="O31" s="115"/>
      <c r="P31" s="115"/>
    </row>
    <row r="32" spans="1:24" ht="15.75" x14ac:dyDescent="0.2">
      <c r="C32" s="144"/>
      <c r="J32" s="115"/>
      <c r="K32" s="115"/>
      <c r="L32" s="115"/>
      <c r="M32" s="115"/>
      <c r="N32" s="115"/>
      <c r="O32" s="115"/>
      <c r="P32" s="115"/>
    </row>
    <row r="33" spans="3:20" ht="15.75" x14ac:dyDescent="0.2">
      <c r="C33" s="144"/>
      <c r="J33" s="115"/>
      <c r="K33" s="115"/>
      <c r="L33" s="115"/>
      <c r="M33" s="115"/>
      <c r="N33" s="115"/>
      <c r="O33" s="115"/>
      <c r="P33" s="115"/>
    </row>
    <row r="34" spans="3:20" ht="15.75" x14ac:dyDescent="0.2">
      <c r="C34" s="144"/>
      <c r="J34" s="115"/>
      <c r="K34" s="115"/>
      <c r="L34" s="115"/>
      <c r="M34" s="115"/>
      <c r="N34" s="115"/>
      <c r="O34" s="115"/>
      <c r="P34" s="115"/>
    </row>
    <row r="35" spans="3:20" ht="15.75" x14ac:dyDescent="0.2">
      <c r="C35" s="727"/>
      <c r="D35" s="727"/>
      <c r="E35" s="727"/>
      <c r="F35" s="727"/>
      <c r="G35" s="727"/>
      <c r="H35" s="727"/>
      <c r="I35" s="727"/>
      <c r="J35" s="727"/>
      <c r="K35" s="727"/>
      <c r="L35" s="727"/>
      <c r="M35" s="727"/>
      <c r="N35" s="727"/>
      <c r="O35" s="727"/>
      <c r="P35" s="727"/>
      <c r="Q35" s="727"/>
      <c r="R35" s="727"/>
      <c r="S35" s="727"/>
      <c r="T35" s="727"/>
    </row>
    <row r="36" spans="3:20" ht="15.75" x14ac:dyDescent="0.2">
      <c r="C36" s="726"/>
      <c r="D36" s="726"/>
      <c r="E36" s="726"/>
      <c r="F36" s="726"/>
      <c r="G36" s="726"/>
      <c r="H36" s="726"/>
      <c r="I36" s="726"/>
      <c r="J36" s="726"/>
      <c r="K36" s="726"/>
      <c r="L36" s="726"/>
      <c r="M36" s="726"/>
      <c r="N36" s="726"/>
      <c r="O36" s="726"/>
      <c r="P36" s="726"/>
      <c r="Q36" s="726"/>
      <c r="R36" s="726"/>
      <c r="S36" s="726"/>
      <c r="T36" s="726"/>
    </row>
    <row r="37" spans="3:20" ht="15.75" x14ac:dyDescent="0.2">
      <c r="C37" s="145"/>
      <c r="J37" s="115"/>
      <c r="K37" s="115"/>
      <c r="L37" s="115"/>
      <c r="M37" s="115"/>
      <c r="N37" s="115"/>
      <c r="O37" s="115"/>
      <c r="P37" s="115"/>
    </row>
    <row r="38" spans="3:20" x14ac:dyDescent="0.2">
      <c r="J38" s="115"/>
      <c r="K38" s="115"/>
      <c r="L38" s="115"/>
      <c r="M38" s="115"/>
      <c r="N38" s="115"/>
      <c r="O38" s="115"/>
      <c r="P38" s="115"/>
    </row>
    <row r="39" spans="3:20" x14ac:dyDescent="0.2">
      <c r="J39" s="115"/>
      <c r="K39" s="115"/>
      <c r="L39" s="115"/>
      <c r="M39" s="115"/>
      <c r="N39" s="115"/>
      <c r="O39" s="115"/>
      <c r="P39" s="115"/>
    </row>
  </sheetData>
  <mergeCells count="32">
    <mergeCell ref="A6:X6"/>
    <mergeCell ref="A1:X1"/>
    <mergeCell ref="A2:X2"/>
    <mergeCell ref="A3:X3"/>
    <mergeCell ref="A4:X4"/>
    <mergeCell ref="A5:X5"/>
    <mergeCell ref="V17:X17"/>
    <mergeCell ref="A7:X7"/>
    <mergeCell ref="A15:U15"/>
    <mergeCell ref="W15:X15"/>
    <mergeCell ref="A16:U16"/>
    <mergeCell ref="A17:C17"/>
    <mergeCell ref="D17:D18"/>
    <mergeCell ref="E17:E18"/>
    <mergeCell ref="F17:G17"/>
    <mergeCell ref="H17:I17"/>
    <mergeCell ref="J17:K17"/>
    <mergeCell ref="L17:M17"/>
    <mergeCell ref="N17:O17"/>
    <mergeCell ref="P17:Q17"/>
    <mergeCell ref="R17:T17"/>
    <mergeCell ref="U17:U18"/>
    <mergeCell ref="A24:C24"/>
    <mergeCell ref="C30:T30"/>
    <mergeCell ref="C35:T35"/>
    <mergeCell ref="C36:T36"/>
    <mergeCell ref="B18:C18"/>
    <mergeCell ref="B19:C19"/>
    <mergeCell ref="B20:C20"/>
    <mergeCell ref="B21:C21"/>
    <mergeCell ref="B22:C22"/>
    <mergeCell ref="B23:C2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5"/>
  <sheetViews>
    <sheetView topLeftCell="A19" workbookViewId="0">
      <selection activeCell="G26" sqref="G26"/>
    </sheetView>
  </sheetViews>
  <sheetFormatPr baseColWidth="10" defaultRowHeight="12.75" x14ac:dyDescent="0.2"/>
  <cols>
    <col min="1" max="1" width="5.42578125" style="35" customWidth="1"/>
    <col min="2" max="2" width="12" style="35" customWidth="1"/>
    <col min="3" max="3" width="40.7109375" style="35" customWidth="1"/>
    <col min="4" max="5" width="11.42578125" style="35"/>
    <col min="6" max="6" width="13" style="35" customWidth="1"/>
    <col min="7" max="7" width="12.42578125" style="35" customWidth="1"/>
    <col min="8" max="10" width="10.7109375" style="35" hidden="1" customWidth="1"/>
    <col min="11" max="11" width="9.28515625" style="35" hidden="1" customWidth="1"/>
    <col min="12" max="12" width="10.7109375" style="35" hidden="1" customWidth="1"/>
    <col min="13" max="13" width="9.28515625" style="35" hidden="1" customWidth="1"/>
    <col min="14" max="14" width="11.140625" style="35" customWidth="1"/>
    <col min="15" max="15" width="9.28515625" style="35" customWidth="1"/>
    <col min="16" max="16" width="11.28515625" style="35" hidden="1" customWidth="1"/>
    <col min="17" max="20" width="9.28515625" style="35" hidden="1" customWidth="1"/>
    <col min="21" max="21" width="21.42578125" style="35" customWidth="1"/>
    <col min="22" max="22" width="10.28515625" style="35" customWidth="1"/>
    <col min="23" max="23" width="9.85546875" style="35" customWidth="1"/>
    <col min="24" max="24" width="9.42578125" style="35" customWidth="1"/>
    <col min="25" max="16384" width="11.42578125" style="35"/>
  </cols>
  <sheetData>
    <row r="1" spans="1:24" x14ac:dyDescent="0.2">
      <c r="A1" s="670" t="s">
        <v>54</v>
      </c>
      <c r="B1" s="670"/>
      <c r="C1" s="670"/>
      <c r="D1" s="670"/>
      <c r="E1" s="670"/>
      <c r="F1" s="670"/>
      <c r="G1" s="670"/>
      <c r="H1" s="670"/>
      <c r="I1" s="670"/>
      <c r="J1" s="670"/>
      <c r="K1" s="670"/>
      <c r="L1" s="670"/>
      <c r="M1" s="670"/>
      <c r="N1" s="670"/>
      <c r="O1" s="670"/>
      <c r="P1" s="670"/>
      <c r="Q1" s="670"/>
      <c r="R1" s="670"/>
      <c r="S1" s="670"/>
      <c r="T1" s="670"/>
      <c r="U1" s="670"/>
      <c r="V1" s="670"/>
      <c r="W1" s="670"/>
      <c r="X1" s="670"/>
    </row>
    <row r="2" spans="1:24" x14ac:dyDescent="0.2">
      <c r="A2" s="670" t="s">
        <v>0</v>
      </c>
      <c r="B2" s="670"/>
      <c r="C2" s="670"/>
      <c r="D2" s="670"/>
      <c r="E2" s="670"/>
      <c r="F2" s="670"/>
      <c r="G2" s="670"/>
      <c r="H2" s="670"/>
      <c r="I2" s="670"/>
      <c r="J2" s="670"/>
      <c r="K2" s="670"/>
      <c r="L2" s="670"/>
      <c r="M2" s="670"/>
      <c r="N2" s="670"/>
      <c r="O2" s="670"/>
      <c r="P2" s="670"/>
      <c r="Q2" s="670"/>
      <c r="R2" s="670"/>
      <c r="S2" s="670"/>
      <c r="T2" s="670"/>
      <c r="U2" s="670"/>
      <c r="V2" s="670"/>
      <c r="W2" s="670"/>
      <c r="X2" s="670"/>
    </row>
    <row r="3" spans="1:24" x14ac:dyDescent="0.2">
      <c r="A3" s="670" t="s">
        <v>16</v>
      </c>
      <c r="B3" s="670"/>
      <c r="C3" s="670"/>
      <c r="D3" s="670"/>
      <c r="E3" s="670"/>
      <c r="F3" s="670"/>
      <c r="G3" s="670"/>
      <c r="H3" s="670"/>
      <c r="I3" s="670"/>
      <c r="J3" s="670"/>
      <c r="K3" s="670"/>
      <c r="L3" s="670"/>
      <c r="M3" s="670"/>
      <c r="N3" s="670"/>
      <c r="O3" s="670"/>
      <c r="P3" s="670"/>
      <c r="Q3" s="670"/>
      <c r="R3" s="670"/>
      <c r="S3" s="670"/>
      <c r="T3" s="670"/>
      <c r="U3" s="670"/>
      <c r="V3" s="670"/>
      <c r="W3" s="670"/>
      <c r="X3" s="670"/>
    </row>
    <row r="4" spans="1:24" hidden="1" x14ac:dyDescent="0.2">
      <c r="A4" s="659" t="s">
        <v>55</v>
      </c>
      <c r="B4" s="659"/>
      <c r="C4" s="659"/>
      <c r="D4" s="659"/>
      <c r="E4" s="659"/>
      <c r="F4" s="659"/>
      <c r="G4" s="659"/>
      <c r="H4" s="659"/>
      <c r="I4" s="659"/>
      <c r="J4" s="659"/>
      <c r="K4" s="659"/>
      <c r="L4" s="659"/>
      <c r="M4" s="659"/>
      <c r="N4" s="659"/>
      <c r="O4" s="659"/>
      <c r="P4" s="659"/>
      <c r="Q4" s="659"/>
      <c r="R4" s="659"/>
      <c r="S4" s="659"/>
      <c r="T4" s="659"/>
      <c r="U4" s="659"/>
      <c r="V4" s="659"/>
      <c r="W4" s="659"/>
      <c r="X4" s="659"/>
    </row>
    <row r="5" spans="1:24" hidden="1" x14ac:dyDescent="0.2">
      <c r="A5" s="659" t="s">
        <v>56</v>
      </c>
      <c r="B5" s="659"/>
      <c r="C5" s="659"/>
      <c r="D5" s="659"/>
      <c r="E5" s="659"/>
      <c r="F5" s="659"/>
      <c r="G5" s="659"/>
      <c r="H5" s="659"/>
      <c r="I5" s="659"/>
      <c r="J5" s="659"/>
      <c r="K5" s="659"/>
      <c r="L5" s="659"/>
      <c r="M5" s="659"/>
      <c r="N5" s="659"/>
      <c r="O5" s="659"/>
      <c r="P5" s="659"/>
      <c r="Q5" s="659"/>
      <c r="R5" s="659"/>
      <c r="S5" s="659"/>
      <c r="T5" s="659"/>
      <c r="U5" s="659"/>
      <c r="V5" s="659"/>
      <c r="W5" s="659"/>
      <c r="X5" s="659"/>
    </row>
    <row r="6" spans="1:24" x14ac:dyDescent="0.2">
      <c r="A6" s="659" t="s">
        <v>57</v>
      </c>
      <c r="B6" s="659"/>
      <c r="C6" s="659"/>
      <c r="D6" s="659"/>
      <c r="E6" s="659"/>
      <c r="F6" s="659"/>
      <c r="G6" s="659"/>
      <c r="H6" s="659"/>
      <c r="I6" s="659"/>
      <c r="J6" s="659"/>
      <c r="K6" s="659"/>
      <c r="L6" s="659"/>
      <c r="M6" s="659"/>
      <c r="N6" s="659"/>
      <c r="O6" s="659"/>
      <c r="P6" s="659"/>
      <c r="Q6" s="659"/>
      <c r="R6" s="659"/>
      <c r="S6" s="659"/>
      <c r="T6" s="659"/>
      <c r="U6" s="659"/>
      <c r="V6" s="659"/>
      <c r="W6" s="659"/>
      <c r="X6" s="659"/>
    </row>
    <row r="7" spans="1:24" hidden="1" x14ac:dyDescent="0.2">
      <c r="A7" s="659" t="s">
        <v>62</v>
      </c>
      <c r="B7" s="659"/>
      <c r="C7" s="659"/>
      <c r="D7" s="659"/>
      <c r="E7" s="659"/>
      <c r="F7" s="659"/>
      <c r="G7" s="659"/>
      <c r="H7" s="659"/>
      <c r="I7" s="659"/>
      <c r="J7" s="659"/>
      <c r="K7" s="659"/>
      <c r="L7" s="659"/>
      <c r="M7" s="659"/>
      <c r="N7" s="659"/>
      <c r="O7" s="659"/>
      <c r="P7" s="659"/>
      <c r="Q7" s="659"/>
      <c r="R7" s="659"/>
      <c r="S7" s="659"/>
      <c r="T7" s="659"/>
      <c r="U7" s="659"/>
      <c r="V7" s="659"/>
      <c r="W7" s="659"/>
      <c r="X7" s="659"/>
    </row>
    <row r="8" spans="1:24" x14ac:dyDescent="0.2">
      <c r="A8" s="40"/>
      <c r="B8" s="40"/>
      <c r="C8" s="40"/>
      <c r="D8" s="40"/>
      <c r="E8" s="40"/>
      <c r="F8" s="40"/>
      <c r="G8" s="40"/>
      <c r="H8" s="40"/>
      <c r="I8" s="40"/>
      <c r="J8" s="40"/>
      <c r="K8" s="40"/>
      <c r="L8" s="40"/>
      <c r="M8" s="40"/>
      <c r="N8" s="40"/>
      <c r="O8" s="40"/>
      <c r="P8" s="40"/>
      <c r="Q8" s="40"/>
      <c r="R8" s="115"/>
    </row>
    <row r="9" spans="1:24" x14ac:dyDescent="0.2">
      <c r="A9" s="37" t="s">
        <v>37</v>
      </c>
      <c r="B9" s="38"/>
      <c r="C9" s="37" t="s">
        <v>213</v>
      </c>
      <c r="D9" s="40"/>
      <c r="E9" s="40"/>
      <c r="F9" s="40"/>
      <c r="G9" s="40"/>
      <c r="H9" s="40"/>
      <c r="I9" s="40"/>
      <c r="J9" s="40"/>
      <c r="K9" s="40"/>
      <c r="L9" s="38"/>
      <c r="M9" s="38"/>
      <c r="N9" s="38"/>
      <c r="O9" s="38"/>
      <c r="P9" s="38"/>
      <c r="Q9" s="38"/>
      <c r="R9" s="115"/>
    </row>
    <row r="10" spans="1:24" x14ac:dyDescent="0.2">
      <c r="A10" s="74" t="s">
        <v>1</v>
      </c>
      <c r="B10" s="39"/>
      <c r="C10" s="74" t="s">
        <v>80</v>
      </c>
      <c r="D10" s="40"/>
      <c r="E10" s="40"/>
      <c r="F10" s="40"/>
      <c r="G10" s="40"/>
      <c r="H10" s="40"/>
      <c r="I10" s="40"/>
      <c r="J10" s="40"/>
      <c r="K10" s="40"/>
      <c r="L10" s="38"/>
      <c r="M10" s="38"/>
      <c r="N10" s="38"/>
      <c r="O10" s="38"/>
      <c r="P10" s="38"/>
      <c r="Q10" s="38"/>
      <c r="R10" s="115"/>
    </row>
    <row r="11" spans="1:24" x14ac:dyDescent="0.2">
      <c r="A11" s="74" t="s">
        <v>65</v>
      </c>
      <c r="B11" s="41"/>
      <c r="C11" s="74" t="s">
        <v>214</v>
      </c>
      <c r="D11" s="40"/>
      <c r="E11" s="40"/>
      <c r="F11" s="40"/>
      <c r="G11" s="40"/>
      <c r="H11" s="40"/>
      <c r="I11" s="40"/>
      <c r="J11" s="40"/>
      <c r="K11" s="40"/>
      <c r="L11" s="38"/>
      <c r="M11" s="38"/>
      <c r="N11" s="38"/>
      <c r="O11" s="38"/>
      <c r="P11" s="38"/>
      <c r="Q11" s="38"/>
      <c r="R11" s="115"/>
    </row>
    <row r="12" spans="1:24" x14ac:dyDescent="0.2">
      <c r="A12" s="74" t="s">
        <v>7</v>
      </c>
      <c r="B12" s="41"/>
      <c r="C12" s="74" t="s">
        <v>215</v>
      </c>
      <c r="D12" s="40"/>
      <c r="E12" s="40"/>
      <c r="F12" s="40"/>
      <c r="G12" s="40"/>
      <c r="H12" s="40"/>
      <c r="I12" s="40"/>
      <c r="J12" s="40"/>
      <c r="K12" s="40"/>
      <c r="L12" s="38"/>
      <c r="M12" s="38"/>
      <c r="N12" s="38"/>
      <c r="O12" s="38"/>
      <c r="P12" s="38"/>
      <c r="Q12" s="38"/>
      <c r="R12" s="115"/>
    </row>
    <row r="13" spans="1:24" x14ac:dyDescent="0.2">
      <c r="A13" s="74" t="s">
        <v>39</v>
      </c>
      <c r="B13" s="41"/>
      <c r="C13" s="74" t="s">
        <v>216</v>
      </c>
      <c r="D13" s="40"/>
      <c r="E13" s="40"/>
      <c r="F13" s="40"/>
      <c r="G13" s="40"/>
      <c r="H13" s="40"/>
      <c r="I13" s="40"/>
      <c r="J13" s="40"/>
      <c r="K13" s="40"/>
      <c r="L13" s="38"/>
      <c r="M13" s="38"/>
      <c r="N13" s="38"/>
      <c r="O13" s="38"/>
      <c r="P13" s="38"/>
      <c r="Q13" s="38" t="s">
        <v>40</v>
      </c>
      <c r="R13" s="115"/>
      <c r="U13" s="42"/>
    </row>
    <row r="14" spans="1:24" x14ac:dyDescent="0.2">
      <c r="A14" s="659" t="s">
        <v>4</v>
      </c>
      <c r="B14" s="659"/>
      <c r="C14" s="659"/>
      <c r="D14" s="659"/>
      <c r="E14" s="659"/>
      <c r="F14" s="659"/>
      <c r="G14" s="659"/>
      <c r="H14" s="659"/>
      <c r="I14" s="659"/>
      <c r="J14" s="659"/>
      <c r="K14" s="659"/>
      <c r="L14" s="659"/>
      <c r="M14" s="659"/>
      <c r="N14" s="659"/>
      <c r="O14" s="659"/>
      <c r="P14" s="659"/>
      <c r="Q14" s="659"/>
      <c r="R14" s="659"/>
      <c r="S14" s="659"/>
      <c r="T14" s="659"/>
      <c r="U14" s="659"/>
      <c r="V14" s="659"/>
      <c r="W14" s="659"/>
      <c r="X14" s="659"/>
    </row>
    <row r="15" spans="1:24" ht="40.5" customHeight="1" x14ac:dyDescent="0.2">
      <c r="A15" s="674" t="s">
        <v>217</v>
      </c>
      <c r="B15" s="674"/>
      <c r="C15" s="674"/>
      <c r="D15" s="674"/>
      <c r="E15" s="674"/>
      <c r="F15" s="674"/>
      <c r="G15" s="674"/>
      <c r="H15" s="674"/>
      <c r="I15" s="674"/>
      <c r="J15" s="674"/>
      <c r="K15" s="674"/>
      <c r="L15" s="674"/>
      <c r="M15" s="674"/>
      <c r="N15" s="674"/>
      <c r="O15" s="674"/>
      <c r="P15" s="674"/>
      <c r="Q15" s="674"/>
      <c r="R15" s="674"/>
      <c r="S15" s="674"/>
      <c r="T15" s="674"/>
      <c r="U15" s="674"/>
      <c r="V15" s="674"/>
      <c r="W15" s="674"/>
      <c r="X15" s="674"/>
    </row>
    <row r="16" spans="1:24" ht="12.75" customHeight="1" x14ac:dyDescent="0.2">
      <c r="A16" s="661" t="s">
        <v>5</v>
      </c>
      <c r="B16" s="662"/>
      <c r="C16" s="663"/>
      <c r="D16" s="664" t="s">
        <v>8</v>
      </c>
      <c r="E16" s="664" t="s">
        <v>18</v>
      </c>
      <c r="F16" s="666" t="s">
        <v>19</v>
      </c>
      <c r="G16" s="667"/>
      <c r="H16" s="666" t="s">
        <v>20</v>
      </c>
      <c r="I16" s="667"/>
      <c r="J16" s="661" t="s">
        <v>14</v>
      </c>
      <c r="K16" s="663"/>
      <c r="L16" s="661" t="s">
        <v>10</v>
      </c>
      <c r="M16" s="663"/>
      <c r="N16" s="661" t="s">
        <v>13</v>
      </c>
      <c r="O16" s="663"/>
      <c r="P16" s="661" t="s">
        <v>15</v>
      </c>
      <c r="Q16" s="663"/>
      <c r="R16" s="658" t="s">
        <v>28</v>
      </c>
      <c r="S16" s="658"/>
      <c r="T16" s="658"/>
      <c r="U16" s="668" t="s">
        <v>29</v>
      </c>
      <c r="V16" s="666" t="s">
        <v>31</v>
      </c>
      <c r="W16" s="669"/>
      <c r="X16" s="667"/>
    </row>
    <row r="17" spans="1:24" ht="21.75" customHeight="1" x14ac:dyDescent="0.2">
      <c r="A17" s="43" t="s">
        <v>17</v>
      </c>
      <c r="B17" s="658" t="s">
        <v>6</v>
      </c>
      <c r="C17" s="658"/>
      <c r="D17" s="665"/>
      <c r="E17" s="665"/>
      <c r="F17" s="44" t="s">
        <v>21</v>
      </c>
      <c r="G17" s="44" t="s">
        <v>22</v>
      </c>
      <c r="H17" s="44" t="s">
        <v>23</v>
      </c>
      <c r="I17" s="44" t="s">
        <v>24</v>
      </c>
      <c r="J17" s="45" t="s">
        <v>11</v>
      </c>
      <c r="K17" s="45" t="s">
        <v>12</v>
      </c>
      <c r="L17" s="45" t="s">
        <v>11</v>
      </c>
      <c r="M17" s="45" t="s">
        <v>12</v>
      </c>
      <c r="N17" s="45" t="s">
        <v>11</v>
      </c>
      <c r="O17" s="45" t="s">
        <v>12</v>
      </c>
      <c r="P17" s="45" t="s">
        <v>11</v>
      </c>
      <c r="Q17" s="45" t="s">
        <v>12</v>
      </c>
      <c r="R17" s="45" t="s">
        <v>11</v>
      </c>
      <c r="S17" s="45" t="s">
        <v>12</v>
      </c>
      <c r="T17" s="45" t="s">
        <v>30</v>
      </c>
      <c r="U17" s="668"/>
      <c r="V17" s="44" t="s">
        <v>32</v>
      </c>
      <c r="W17" s="44" t="s">
        <v>33</v>
      </c>
      <c r="X17" s="44" t="s">
        <v>34</v>
      </c>
    </row>
    <row r="18" spans="1:24" ht="37.5" customHeight="1" x14ac:dyDescent="0.2">
      <c r="A18" s="46">
        <v>1</v>
      </c>
      <c r="B18" s="730" t="s">
        <v>218</v>
      </c>
      <c r="C18" s="731"/>
      <c r="D18" s="147" t="s">
        <v>158</v>
      </c>
      <c r="E18" s="148">
        <v>0.1</v>
      </c>
      <c r="F18" s="135">
        <f>$F$25*E18</f>
        <v>985163.20000000007</v>
      </c>
      <c r="G18" s="135">
        <f>$G$25*E18</f>
        <v>658988.30000000005</v>
      </c>
      <c r="H18" s="49">
        <f>J18+L18+N18+P18</f>
        <v>2</v>
      </c>
      <c r="I18" s="52">
        <f>K18+M18+O18+Q18</f>
        <v>3</v>
      </c>
      <c r="J18" s="65">
        <v>1</v>
      </c>
      <c r="K18" s="50">
        <v>0</v>
      </c>
      <c r="L18" s="65">
        <v>0</v>
      </c>
      <c r="M18" s="58">
        <v>2</v>
      </c>
      <c r="N18" s="65">
        <v>1</v>
      </c>
      <c r="O18" s="52">
        <v>1</v>
      </c>
      <c r="P18" s="65"/>
      <c r="Q18" s="52"/>
      <c r="R18" s="53">
        <f>J18+L18+N18+P18</f>
        <v>2</v>
      </c>
      <c r="S18" s="53">
        <f t="shared" ref="S18:S25" si="0">K18+M18+O18+Q18</f>
        <v>3</v>
      </c>
      <c r="T18" s="53">
        <f>S18-R18</f>
        <v>1</v>
      </c>
      <c r="U18" s="54"/>
      <c r="V18" s="52">
        <f>O18/N18*100</f>
        <v>100</v>
      </c>
      <c r="W18" s="52">
        <f>G18/F18*100</f>
        <v>66.891282581403772</v>
      </c>
      <c r="X18" s="52">
        <v>0</v>
      </c>
    </row>
    <row r="19" spans="1:24" ht="37.5" customHeight="1" x14ac:dyDescent="0.2">
      <c r="A19" s="46">
        <v>2</v>
      </c>
      <c r="B19" s="730" t="s">
        <v>219</v>
      </c>
      <c r="C19" s="731"/>
      <c r="D19" s="147" t="s">
        <v>212</v>
      </c>
      <c r="E19" s="148">
        <v>0.2</v>
      </c>
      <c r="F19" s="135">
        <f t="shared" ref="F19:F24" si="1">$F$25*E19</f>
        <v>1970326.4000000001</v>
      </c>
      <c r="G19" s="135">
        <f t="shared" ref="G19:G24" si="2">$G$25*E19</f>
        <v>1317976.6000000001</v>
      </c>
      <c r="H19" s="49">
        <f t="shared" ref="H19:I24" si="3">J19+L19+N19+P19</f>
        <v>9</v>
      </c>
      <c r="I19" s="52">
        <f t="shared" si="3"/>
        <v>52</v>
      </c>
      <c r="J19" s="65">
        <v>3</v>
      </c>
      <c r="K19" s="50">
        <v>17</v>
      </c>
      <c r="L19" s="65">
        <v>3</v>
      </c>
      <c r="M19" s="58">
        <v>18</v>
      </c>
      <c r="N19" s="65">
        <v>3</v>
      </c>
      <c r="O19" s="52">
        <v>17</v>
      </c>
      <c r="P19" s="65"/>
      <c r="Q19" s="52"/>
      <c r="R19" s="53">
        <f t="shared" ref="R19:R25" si="4">J19+L19+N19+P19</f>
        <v>9</v>
      </c>
      <c r="S19" s="53">
        <f t="shared" si="0"/>
        <v>52</v>
      </c>
      <c r="T19" s="53">
        <f t="shared" ref="T19:T25" si="5">S19-R19</f>
        <v>43</v>
      </c>
      <c r="U19" s="114"/>
      <c r="V19" s="52">
        <f t="shared" ref="V19:V25" si="6">O19/N19*100</f>
        <v>566.66666666666674</v>
      </c>
      <c r="W19" s="52">
        <f t="shared" ref="W19:W25" si="7">G19/F19*100</f>
        <v>66.891282581403772</v>
      </c>
      <c r="X19" s="52">
        <f t="shared" ref="X19:X25" si="8">W19/V19*100</f>
        <v>11.804343984953606</v>
      </c>
    </row>
    <row r="20" spans="1:24" ht="37.5" customHeight="1" x14ac:dyDescent="0.2">
      <c r="A20" s="46">
        <v>3</v>
      </c>
      <c r="B20" s="730" t="s">
        <v>220</v>
      </c>
      <c r="C20" s="731"/>
      <c r="D20" s="147" t="s">
        <v>73</v>
      </c>
      <c r="E20" s="148">
        <v>0.1</v>
      </c>
      <c r="F20" s="135">
        <f t="shared" si="1"/>
        <v>985163.20000000007</v>
      </c>
      <c r="G20" s="135">
        <f t="shared" si="2"/>
        <v>658988.30000000005</v>
      </c>
      <c r="H20" s="49">
        <f t="shared" si="3"/>
        <v>6</v>
      </c>
      <c r="I20" s="52">
        <f t="shared" si="3"/>
        <v>1</v>
      </c>
      <c r="J20" s="65">
        <v>2</v>
      </c>
      <c r="K20" s="50">
        <v>0</v>
      </c>
      <c r="L20" s="65">
        <v>2</v>
      </c>
      <c r="M20" s="58">
        <v>0</v>
      </c>
      <c r="N20" s="65">
        <v>2</v>
      </c>
      <c r="O20" s="52">
        <v>1</v>
      </c>
      <c r="P20" s="65"/>
      <c r="Q20" s="52"/>
      <c r="R20" s="53">
        <f t="shared" si="4"/>
        <v>6</v>
      </c>
      <c r="S20" s="53">
        <f t="shared" si="0"/>
        <v>1</v>
      </c>
      <c r="T20" s="53">
        <f t="shared" si="5"/>
        <v>-5</v>
      </c>
      <c r="U20" s="114"/>
      <c r="V20" s="52">
        <f t="shared" si="6"/>
        <v>50</v>
      </c>
      <c r="W20" s="52">
        <f t="shared" si="7"/>
        <v>66.891282581403772</v>
      </c>
      <c r="X20" s="52">
        <v>0</v>
      </c>
    </row>
    <row r="21" spans="1:24" ht="37.5" customHeight="1" x14ac:dyDescent="0.2">
      <c r="A21" s="46">
        <v>4</v>
      </c>
      <c r="B21" s="730" t="s">
        <v>221</v>
      </c>
      <c r="C21" s="731"/>
      <c r="D21" s="147" t="s">
        <v>222</v>
      </c>
      <c r="E21" s="148">
        <v>0.1</v>
      </c>
      <c r="F21" s="135">
        <f t="shared" si="1"/>
        <v>985163.20000000007</v>
      </c>
      <c r="G21" s="135">
        <f t="shared" si="2"/>
        <v>658988.30000000005</v>
      </c>
      <c r="H21" s="49">
        <f t="shared" si="3"/>
        <v>18</v>
      </c>
      <c r="I21" s="52">
        <f t="shared" si="3"/>
        <v>151</v>
      </c>
      <c r="J21" s="65">
        <v>6</v>
      </c>
      <c r="K21" s="50">
        <v>145</v>
      </c>
      <c r="L21" s="65">
        <v>6</v>
      </c>
      <c r="M21" s="58">
        <v>4</v>
      </c>
      <c r="N21" s="65">
        <v>6</v>
      </c>
      <c r="O21" s="52">
        <v>2</v>
      </c>
      <c r="P21" s="65"/>
      <c r="Q21" s="52"/>
      <c r="R21" s="53">
        <f t="shared" si="4"/>
        <v>18</v>
      </c>
      <c r="S21" s="53">
        <f t="shared" si="0"/>
        <v>151</v>
      </c>
      <c r="T21" s="53">
        <f t="shared" si="5"/>
        <v>133</v>
      </c>
      <c r="U21" s="114"/>
      <c r="V21" s="52">
        <f t="shared" si="6"/>
        <v>33.333333333333329</v>
      </c>
      <c r="W21" s="52">
        <f t="shared" si="7"/>
        <v>66.891282581403772</v>
      </c>
      <c r="X21" s="52">
        <f t="shared" si="8"/>
        <v>200.67384774421134</v>
      </c>
    </row>
    <row r="22" spans="1:24" ht="37.5" customHeight="1" x14ac:dyDescent="0.2">
      <c r="A22" s="46">
        <v>5</v>
      </c>
      <c r="B22" s="732" t="s">
        <v>223</v>
      </c>
      <c r="C22" s="733"/>
      <c r="D22" s="147" t="s">
        <v>224</v>
      </c>
      <c r="E22" s="148">
        <v>0.1</v>
      </c>
      <c r="F22" s="135">
        <f t="shared" si="1"/>
        <v>985163.20000000007</v>
      </c>
      <c r="G22" s="135">
        <f t="shared" si="2"/>
        <v>658988.30000000005</v>
      </c>
      <c r="H22" s="49">
        <f t="shared" si="3"/>
        <v>8</v>
      </c>
      <c r="I22" s="52">
        <f t="shared" si="3"/>
        <v>14</v>
      </c>
      <c r="J22" s="65">
        <v>4</v>
      </c>
      <c r="K22" s="50">
        <v>14</v>
      </c>
      <c r="L22" s="65">
        <v>3</v>
      </c>
      <c r="M22" s="58">
        <v>0</v>
      </c>
      <c r="N22" s="65">
        <v>1</v>
      </c>
      <c r="O22" s="52">
        <v>0</v>
      </c>
      <c r="P22" s="65"/>
      <c r="Q22" s="52"/>
      <c r="R22" s="53">
        <f t="shared" si="4"/>
        <v>8</v>
      </c>
      <c r="S22" s="53">
        <f t="shared" si="0"/>
        <v>14</v>
      </c>
      <c r="T22" s="53">
        <f t="shared" si="5"/>
        <v>6</v>
      </c>
      <c r="U22" s="114"/>
      <c r="V22" s="52">
        <f t="shared" si="6"/>
        <v>0</v>
      </c>
      <c r="W22" s="52">
        <f t="shared" si="7"/>
        <v>66.891282581403772</v>
      </c>
      <c r="X22" s="52" t="e">
        <f t="shared" si="8"/>
        <v>#DIV/0!</v>
      </c>
    </row>
    <row r="23" spans="1:24" ht="37.5" customHeight="1" x14ac:dyDescent="0.2">
      <c r="A23" s="46">
        <v>6</v>
      </c>
      <c r="B23" s="730" t="s">
        <v>225</v>
      </c>
      <c r="C23" s="731"/>
      <c r="D23" s="147" t="s">
        <v>99</v>
      </c>
      <c r="E23" s="148">
        <v>0.1</v>
      </c>
      <c r="F23" s="135">
        <f t="shared" si="1"/>
        <v>985163.20000000007</v>
      </c>
      <c r="G23" s="135">
        <f t="shared" si="2"/>
        <v>658988.30000000005</v>
      </c>
      <c r="H23" s="49">
        <f t="shared" si="3"/>
        <v>6</v>
      </c>
      <c r="I23" s="52">
        <f t="shared" si="3"/>
        <v>21</v>
      </c>
      <c r="J23" s="65">
        <v>2</v>
      </c>
      <c r="K23" s="50">
        <v>4</v>
      </c>
      <c r="L23" s="65">
        <v>2</v>
      </c>
      <c r="M23" s="58">
        <v>9</v>
      </c>
      <c r="N23" s="65">
        <v>2</v>
      </c>
      <c r="O23" s="52">
        <v>8</v>
      </c>
      <c r="P23" s="65"/>
      <c r="Q23" s="52"/>
      <c r="R23" s="53">
        <f t="shared" si="4"/>
        <v>6</v>
      </c>
      <c r="S23" s="53">
        <f t="shared" si="0"/>
        <v>21</v>
      </c>
      <c r="T23" s="53">
        <f t="shared" si="5"/>
        <v>15</v>
      </c>
      <c r="U23" s="114"/>
      <c r="V23" s="52">
        <f t="shared" si="6"/>
        <v>400</v>
      </c>
      <c r="W23" s="52">
        <f t="shared" si="7"/>
        <v>66.891282581403772</v>
      </c>
      <c r="X23" s="52">
        <f t="shared" si="8"/>
        <v>16.722820645350943</v>
      </c>
    </row>
    <row r="24" spans="1:24" ht="37.5" customHeight="1" x14ac:dyDescent="0.2">
      <c r="A24" s="46">
        <v>7</v>
      </c>
      <c r="B24" s="730" t="s">
        <v>226</v>
      </c>
      <c r="C24" s="731"/>
      <c r="D24" s="147" t="s">
        <v>99</v>
      </c>
      <c r="E24" s="148">
        <v>0.3</v>
      </c>
      <c r="F24" s="135">
        <f t="shared" si="1"/>
        <v>2955489.6</v>
      </c>
      <c r="G24" s="135">
        <f t="shared" si="2"/>
        <v>1976964.9</v>
      </c>
      <c r="H24" s="49">
        <f t="shared" si="3"/>
        <v>30</v>
      </c>
      <c r="I24" s="52">
        <f t="shared" si="3"/>
        <v>189</v>
      </c>
      <c r="J24" s="65">
        <v>10</v>
      </c>
      <c r="K24" s="50">
        <v>63</v>
      </c>
      <c r="L24" s="65">
        <v>10</v>
      </c>
      <c r="M24" s="58">
        <v>63</v>
      </c>
      <c r="N24" s="65">
        <v>10</v>
      </c>
      <c r="O24" s="52">
        <v>63</v>
      </c>
      <c r="P24" s="65"/>
      <c r="Q24" s="52"/>
      <c r="R24" s="53">
        <f t="shared" si="4"/>
        <v>30</v>
      </c>
      <c r="S24" s="53">
        <f t="shared" si="0"/>
        <v>189</v>
      </c>
      <c r="T24" s="53">
        <f t="shared" si="5"/>
        <v>159</v>
      </c>
      <c r="U24" s="114"/>
      <c r="V24" s="52">
        <f t="shared" si="6"/>
        <v>630</v>
      </c>
      <c r="W24" s="52">
        <f t="shared" si="7"/>
        <v>66.891282581403772</v>
      </c>
      <c r="X24" s="52">
        <f t="shared" si="8"/>
        <v>10.617663901810122</v>
      </c>
    </row>
    <row r="25" spans="1:24" s="1" customFormat="1" ht="36.75" customHeight="1" x14ac:dyDescent="0.2">
      <c r="A25" s="671" t="s">
        <v>25</v>
      </c>
      <c r="B25" s="672"/>
      <c r="C25" s="673"/>
      <c r="D25" s="47"/>
      <c r="E25" s="57">
        <f>SUM(E18:E24)</f>
        <v>1</v>
      </c>
      <c r="F25" s="61">
        <v>9851632</v>
      </c>
      <c r="G25" s="61">
        <v>6589883</v>
      </c>
      <c r="H25" s="47">
        <f t="shared" ref="H25:Q25" si="9">SUM(H18:H24)</f>
        <v>79</v>
      </c>
      <c r="I25" s="47">
        <f t="shared" si="9"/>
        <v>431</v>
      </c>
      <c r="J25" s="47">
        <f t="shared" si="9"/>
        <v>28</v>
      </c>
      <c r="K25" s="47">
        <f t="shared" si="9"/>
        <v>243</v>
      </c>
      <c r="L25" s="47">
        <f t="shared" si="9"/>
        <v>26</v>
      </c>
      <c r="M25" s="47">
        <f t="shared" si="9"/>
        <v>96</v>
      </c>
      <c r="N25" s="47">
        <f t="shared" si="9"/>
        <v>25</v>
      </c>
      <c r="O25" s="47">
        <f t="shared" si="9"/>
        <v>92</v>
      </c>
      <c r="P25" s="47">
        <f t="shared" si="9"/>
        <v>0</v>
      </c>
      <c r="Q25" s="47">
        <f t="shared" si="9"/>
        <v>0</v>
      </c>
      <c r="R25" s="49">
        <f t="shared" si="4"/>
        <v>79</v>
      </c>
      <c r="S25" s="49">
        <f t="shared" si="0"/>
        <v>431</v>
      </c>
      <c r="T25" s="49">
        <f t="shared" si="5"/>
        <v>352</v>
      </c>
      <c r="U25" s="46"/>
      <c r="V25" s="52">
        <f t="shared" si="6"/>
        <v>368</v>
      </c>
      <c r="W25" s="52">
        <f t="shared" si="7"/>
        <v>66.891282581403772</v>
      </c>
      <c r="X25" s="52">
        <f t="shared" si="8"/>
        <v>18.17697896233798</v>
      </c>
    </row>
    <row r="26" spans="1:24" s="4" customFormat="1" ht="14.25" customHeight="1" x14ac:dyDescent="0.2">
      <c r="A26" s="38"/>
      <c r="B26" s="38"/>
      <c r="C26" s="38"/>
      <c r="D26" s="38"/>
      <c r="E26" s="38"/>
      <c r="F26" s="62"/>
      <c r="G26" s="38"/>
      <c r="H26" s="38"/>
      <c r="I26" s="38"/>
      <c r="J26" s="38"/>
      <c r="K26" s="38"/>
      <c r="L26" s="38"/>
      <c r="M26" s="38"/>
      <c r="N26" s="38"/>
      <c r="O26" s="38"/>
      <c r="P26" s="38"/>
      <c r="Q26" s="38"/>
      <c r="R26" s="38"/>
      <c r="S26" s="38"/>
      <c r="T26" s="38"/>
      <c r="U26" s="38"/>
      <c r="V26" s="38"/>
      <c r="W26" s="38"/>
      <c r="X26" s="38"/>
    </row>
    <row r="27" spans="1:24" s="4" customFormat="1" ht="14.25" customHeight="1" x14ac:dyDescent="0.2">
      <c r="A27" s="38"/>
      <c r="B27" s="37" t="s">
        <v>26</v>
      </c>
      <c r="C27" s="38"/>
      <c r="D27" s="38"/>
      <c r="E27" s="38"/>
      <c r="F27" s="62"/>
      <c r="G27" s="38"/>
      <c r="H27" s="38" t="s">
        <v>27</v>
      </c>
      <c r="I27" s="38"/>
      <c r="J27" s="38"/>
      <c r="K27" s="38"/>
      <c r="L27" s="38"/>
      <c r="M27" s="38"/>
      <c r="N27" s="38"/>
      <c r="O27" s="38"/>
      <c r="P27" s="38"/>
      <c r="Q27" s="38"/>
      <c r="R27" s="38"/>
      <c r="S27" s="38"/>
      <c r="T27" s="38"/>
      <c r="U27" s="38"/>
      <c r="V27" s="38"/>
      <c r="W27" s="38"/>
      <c r="X27" s="38"/>
    </row>
    <row r="28" spans="1:24" x14ac:dyDescent="0.2">
      <c r="A28" s="115"/>
      <c r="B28" s="115"/>
      <c r="C28" s="115"/>
      <c r="D28" s="115"/>
      <c r="E28" s="115"/>
      <c r="F28" s="115"/>
      <c r="G28" s="115"/>
      <c r="J28" s="115"/>
      <c r="K28" s="115"/>
      <c r="L28" s="115"/>
      <c r="M28" s="115"/>
      <c r="N28" s="115"/>
      <c r="O28" s="115"/>
      <c r="P28" s="115"/>
      <c r="Q28" s="115"/>
      <c r="R28" s="115"/>
    </row>
    <row r="29" spans="1:24" x14ac:dyDescent="0.2">
      <c r="A29" s="115"/>
      <c r="B29" s="115"/>
      <c r="C29" s="115"/>
      <c r="D29" s="115"/>
      <c r="E29" s="115"/>
      <c r="F29" s="115"/>
      <c r="G29" s="115"/>
      <c r="J29" s="115"/>
      <c r="K29" s="115"/>
      <c r="L29" s="115"/>
      <c r="M29" s="115"/>
      <c r="N29" s="115"/>
      <c r="O29" s="115"/>
      <c r="P29" s="115"/>
      <c r="Q29" s="115"/>
      <c r="R29" s="115"/>
    </row>
    <row r="30" spans="1:24" x14ac:dyDescent="0.2">
      <c r="A30" s="115"/>
      <c r="B30" s="115"/>
      <c r="C30" s="115"/>
      <c r="D30" s="115"/>
      <c r="E30" s="115"/>
      <c r="F30" s="115"/>
      <c r="G30" s="115"/>
      <c r="J30" s="115"/>
      <c r="K30" s="115"/>
      <c r="L30" s="115"/>
      <c r="M30" s="115"/>
      <c r="N30" s="115"/>
      <c r="O30" s="115"/>
      <c r="P30" s="115"/>
      <c r="Q30" s="115"/>
      <c r="R30" s="115"/>
    </row>
    <row r="31" spans="1:24" x14ac:dyDescent="0.2">
      <c r="A31" s="115"/>
      <c r="B31" s="115"/>
      <c r="C31" s="115"/>
      <c r="D31" s="115"/>
      <c r="E31" s="115"/>
      <c r="F31" s="115"/>
      <c r="G31" s="115"/>
      <c r="J31" s="115"/>
      <c r="K31" s="115"/>
      <c r="L31" s="115"/>
      <c r="M31" s="115"/>
      <c r="N31" s="115"/>
      <c r="O31" s="115"/>
      <c r="P31" s="115"/>
      <c r="Q31" s="115"/>
      <c r="R31" s="115"/>
    </row>
    <row r="32" spans="1:24" x14ac:dyDescent="0.2">
      <c r="A32" s="115"/>
      <c r="B32" s="115"/>
      <c r="C32" s="115"/>
      <c r="D32" s="115"/>
      <c r="E32" s="115"/>
      <c r="F32" s="115"/>
      <c r="G32" s="115"/>
      <c r="J32" s="115"/>
      <c r="K32" s="115"/>
      <c r="L32" s="115"/>
      <c r="M32" s="115"/>
      <c r="N32" s="115"/>
      <c r="O32" s="115"/>
      <c r="P32" s="115"/>
      <c r="Q32" s="115"/>
      <c r="R32" s="115"/>
    </row>
    <row r="33" spans="1:18" x14ac:dyDescent="0.2">
      <c r="A33" s="115"/>
      <c r="B33" s="115"/>
      <c r="C33" s="115"/>
      <c r="D33" s="115"/>
      <c r="E33" s="115"/>
      <c r="F33" s="115"/>
      <c r="G33" s="115"/>
      <c r="J33" s="115"/>
      <c r="K33" s="115"/>
      <c r="L33" s="115"/>
      <c r="M33" s="115"/>
      <c r="N33" s="115"/>
      <c r="O33" s="115"/>
      <c r="P33" s="115"/>
      <c r="Q33" s="115"/>
      <c r="R33" s="115"/>
    </row>
    <row r="34" spans="1:18" x14ac:dyDescent="0.2">
      <c r="A34" s="115"/>
      <c r="B34" s="115"/>
      <c r="C34" s="115"/>
      <c r="D34" s="115"/>
      <c r="E34" s="115"/>
      <c r="F34" s="115"/>
      <c r="G34" s="115"/>
      <c r="J34" s="115"/>
      <c r="K34" s="115"/>
      <c r="L34" s="115"/>
      <c r="M34" s="115"/>
      <c r="N34" s="115"/>
      <c r="O34" s="115"/>
      <c r="P34" s="115"/>
      <c r="Q34" s="115"/>
      <c r="R34" s="115"/>
    </row>
    <row r="35" spans="1:18" x14ac:dyDescent="0.2">
      <c r="A35" s="115"/>
      <c r="B35" s="115"/>
      <c r="C35" s="115"/>
      <c r="D35" s="115"/>
      <c r="E35" s="115"/>
      <c r="F35" s="115"/>
      <c r="G35" s="115"/>
      <c r="J35" s="115"/>
      <c r="K35" s="115"/>
      <c r="L35" s="115"/>
      <c r="M35" s="115"/>
      <c r="N35" s="115"/>
      <c r="O35" s="115"/>
      <c r="P35" s="115"/>
      <c r="Q35" s="115"/>
      <c r="R35" s="115"/>
    </row>
    <row r="36" spans="1:18" x14ac:dyDescent="0.2">
      <c r="A36" s="115"/>
      <c r="B36" s="115"/>
      <c r="C36" s="115"/>
      <c r="D36" s="115"/>
      <c r="E36" s="115"/>
      <c r="F36" s="115"/>
      <c r="G36" s="115"/>
      <c r="J36" s="115"/>
      <c r="K36" s="115"/>
      <c r="L36" s="115"/>
      <c r="M36" s="115"/>
      <c r="N36" s="115"/>
      <c r="O36" s="115"/>
      <c r="P36" s="115"/>
      <c r="Q36" s="115"/>
      <c r="R36" s="115"/>
    </row>
    <row r="37" spans="1:18" x14ac:dyDescent="0.2">
      <c r="A37" s="115"/>
      <c r="B37" s="115"/>
      <c r="C37" s="115"/>
      <c r="D37" s="115"/>
      <c r="E37" s="115"/>
      <c r="F37" s="115"/>
      <c r="G37" s="115"/>
      <c r="J37" s="115"/>
      <c r="K37" s="115"/>
      <c r="L37" s="115"/>
      <c r="M37" s="115"/>
      <c r="N37" s="115"/>
      <c r="O37" s="115"/>
      <c r="P37" s="115"/>
      <c r="Q37" s="115"/>
      <c r="R37" s="115"/>
    </row>
    <row r="38" spans="1:18" x14ac:dyDescent="0.2">
      <c r="A38" s="115"/>
      <c r="B38" s="115"/>
      <c r="C38" s="115"/>
      <c r="D38" s="115"/>
      <c r="E38" s="115"/>
      <c r="F38" s="115"/>
      <c r="G38" s="115"/>
      <c r="J38" s="115"/>
      <c r="K38" s="115"/>
      <c r="L38" s="115"/>
      <c r="M38" s="115"/>
      <c r="N38" s="115"/>
      <c r="O38" s="115"/>
      <c r="P38" s="115"/>
      <c r="Q38" s="115"/>
      <c r="R38" s="115"/>
    </row>
    <row r="39" spans="1:18" x14ac:dyDescent="0.2">
      <c r="A39" s="115"/>
      <c r="B39" s="115"/>
      <c r="C39" s="115"/>
      <c r="D39" s="115"/>
      <c r="E39" s="115"/>
      <c r="F39" s="115"/>
      <c r="G39" s="115"/>
      <c r="J39" s="115"/>
      <c r="K39" s="115"/>
      <c r="L39" s="115"/>
      <c r="M39" s="115"/>
      <c r="N39" s="115"/>
      <c r="O39" s="115"/>
      <c r="P39" s="115"/>
      <c r="Q39" s="115"/>
      <c r="R39" s="115"/>
    </row>
    <row r="40" spans="1:18" x14ac:dyDescent="0.2">
      <c r="A40" s="115"/>
      <c r="B40" s="115"/>
      <c r="C40" s="115"/>
      <c r="D40" s="115"/>
      <c r="E40" s="115"/>
      <c r="F40" s="115"/>
      <c r="G40" s="115"/>
      <c r="J40" s="115"/>
      <c r="K40" s="115"/>
      <c r="L40" s="115"/>
      <c r="M40" s="115"/>
      <c r="N40" s="115"/>
      <c r="O40" s="115"/>
      <c r="P40" s="115"/>
      <c r="Q40" s="115"/>
      <c r="R40" s="115"/>
    </row>
    <row r="41" spans="1:18" x14ac:dyDescent="0.2">
      <c r="A41" s="115"/>
      <c r="B41" s="115"/>
      <c r="C41" s="115"/>
      <c r="D41" s="115"/>
      <c r="E41" s="115"/>
      <c r="F41" s="115"/>
      <c r="G41" s="115"/>
      <c r="J41" s="115"/>
      <c r="K41" s="115"/>
      <c r="L41" s="115"/>
      <c r="M41" s="115"/>
      <c r="N41" s="115"/>
      <c r="O41" s="115"/>
      <c r="P41" s="115"/>
      <c r="Q41" s="115"/>
      <c r="R41" s="115"/>
    </row>
    <row r="42" spans="1:18" x14ac:dyDescent="0.2">
      <c r="A42" s="115"/>
      <c r="B42" s="115"/>
      <c r="C42" s="115"/>
      <c r="D42" s="115"/>
      <c r="E42" s="115"/>
      <c r="F42" s="115"/>
      <c r="G42" s="115"/>
      <c r="J42" s="115"/>
      <c r="K42" s="115"/>
      <c r="L42" s="115"/>
      <c r="M42" s="115"/>
      <c r="N42" s="115"/>
      <c r="O42" s="115"/>
      <c r="P42" s="115"/>
      <c r="Q42" s="115"/>
      <c r="R42" s="115"/>
    </row>
    <row r="43" spans="1:18" x14ac:dyDescent="0.2">
      <c r="A43" s="115"/>
      <c r="B43" s="115"/>
      <c r="C43" s="115"/>
      <c r="D43" s="115"/>
      <c r="E43" s="115"/>
      <c r="F43" s="115"/>
      <c r="G43" s="115"/>
      <c r="J43" s="115"/>
      <c r="K43" s="115"/>
      <c r="L43" s="115"/>
      <c r="M43" s="115"/>
      <c r="N43" s="115"/>
      <c r="O43" s="115"/>
      <c r="P43" s="115"/>
      <c r="Q43" s="115"/>
      <c r="R43" s="115"/>
    </row>
    <row r="44" spans="1:18" x14ac:dyDescent="0.2">
      <c r="A44" s="115"/>
      <c r="B44" s="115"/>
      <c r="C44" s="115"/>
      <c r="D44" s="115"/>
      <c r="E44" s="115"/>
      <c r="F44" s="115"/>
      <c r="G44" s="115"/>
      <c r="J44" s="115"/>
      <c r="K44" s="115"/>
      <c r="L44" s="115"/>
      <c r="M44" s="115"/>
      <c r="N44" s="115"/>
      <c r="O44" s="115"/>
      <c r="P44" s="115"/>
      <c r="Q44" s="115"/>
      <c r="R44" s="115"/>
    </row>
    <row r="45" spans="1:18" x14ac:dyDescent="0.2">
      <c r="A45" s="115"/>
      <c r="B45" s="115"/>
      <c r="C45" s="115"/>
      <c r="D45" s="115"/>
      <c r="E45" s="115"/>
      <c r="F45" s="115"/>
      <c r="G45" s="115"/>
      <c r="J45" s="115"/>
      <c r="K45" s="115"/>
      <c r="L45" s="115"/>
      <c r="M45" s="115"/>
      <c r="N45" s="115"/>
      <c r="O45" s="115"/>
      <c r="P45" s="115"/>
      <c r="Q45" s="115"/>
      <c r="R45" s="115"/>
    </row>
    <row r="46" spans="1:18" x14ac:dyDescent="0.2">
      <c r="A46" s="115"/>
      <c r="B46" s="115"/>
      <c r="C46" s="115"/>
      <c r="D46" s="115"/>
      <c r="E46" s="115"/>
      <c r="F46" s="115"/>
      <c r="G46" s="115"/>
      <c r="J46" s="115"/>
      <c r="K46" s="115"/>
      <c r="L46" s="115"/>
      <c r="M46" s="115"/>
      <c r="N46" s="115"/>
      <c r="O46" s="115"/>
      <c r="P46" s="115"/>
      <c r="Q46" s="115"/>
      <c r="R46" s="115"/>
    </row>
    <row r="47" spans="1:18" x14ac:dyDescent="0.2">
      <c r="A47" s="115"/>
      <c r="B47" s="115"/>
      <c r="C47" s="115"/>
      <c r="D47" s="115"/>
      <c r="E47" s="115"/>
      <c r="F47" s="115"/>
      <c r="G47" s="115"/>
      <c r="J47" s="115"/>
      <c r="K47" s="115"/>
      <c r="L47" s="115"/>
      <c r="M47" s="115"/>
      <c r="N47" s="115"/>
      <c r="O47" s="115"/>
      <c r="P47" s="115"/>
      <c r="Q47" s="115"/>
      <c r="R47" s="115"/>
    </row>
    <row r="48" spans="1:18" x14ac:dyDescent="0.2">
      <c r="A48" s="115"/>
      <c r="B48" s="115"/>
      <c r="C48" s="115"/>
      <c r="D48" s="115"/>
      <c r="E48" s="115"/>
      <c r="F48" s="115"/>
      <c r="G48" s="115"/>
      <c r="J48" s="115"/>
      <c r="K48" s="115"/>
      <c r="L48" s="115"/>
      <c r="M48" s="115"/>
      <c r="N48" s="115"/>
      <c r="O48" s="115"/>
      <c r="P48" s="115"/>
      <c r="Q48" s="115"/>
      <c r="R48" s="115"/>
    </row>
    <row r="49" spans="1:18" x14ac:dyDescent="0.2">
      <c r="A49" s="115"/>
      <c r="B49" s="115"/>
      <c r="C49" s="115"/>
      <c r="D49" s="115"/>
      <c r="E49" s="115"/>
      <c r="F49" s="115"/>
      <c r="G49" s="115"/>
      <c r="J49" s="115"/>
      <c r="K49" s="115"/>
      <c r="L49" s="115"/>
      <c r="M49" s="115"/>
      <c r="N49" s="115"/>
      <c r="O49" s="115"/>
      <c r="P49" s="115"/>
      <c r="Q49" s="115"/>
      <c r="R49" s="115"/>
    </row>
    <row r="50" spans="1:18" x14ac:dyDescent="0.2">
      <c r="A50" s="115"/>
      <c r="B50" s="115"/>
      <c r="C50" s="115"/>
      <c r="D50" s="115"/>
      <c r="E50" s="115"/>
      <c r="F50" s="115"/>
      <c r="G50" s="115"/>
      <c r="J50" s="115"/>
      <c r="K50" s="115"/>
      <c r="L50" s="115"/>
      <c r="M50" s="115"/>
      <c r="N50" s="115"/>
      <c r="O50" s="115"/>
      <c r="P50" s="115"/>
      <c r="Q50" s="115"/>
      <c r="R50" s="115"/>
    </row>
    <row r="51" spans="1:18" x14ac:dyDescent="0.2">
      <c r="A51" s="115"/>
      <c r="B51" s="115"/>
      <c r="C51" s="115"/>
      <c r="D51" s="115"/>
      <c r="E51" s="115"/>
      <c r="F51" s="115"/>
      <c r="G51" s="115"/>
      <c r="J51" s="115"/>
      <c r="K51" s="115"/>
      <c r="L51" s="115"/>
      <c r="M51" s="115"/>
      <c r="N51" s="115"/>
      <c r="O51" s="115"/>
      <c r="P51" s="115"/>
      <c r="Q51" s="115"/>
      <c r="R51" s="115"/>
    </row>
    <row r="52" spans="1:18" x14ac:dyDescent="0.2">
      <c r="A52" s="115"/>
      <c r="B52" s="115"/>
      <c r="C52" s="115"/>
      <c r="D52" s="115"/>
      <c r="E52" s="115"/>
      <c r="F52" s="115"/>
      <c r="G52" s="115"/>
      <c r="J52" s="115"/>
      <c r="K52" s="115"/>
      <c r="L52" s="115"/>
      <c r="M52" s="115"/>
      <c r="N52" s="115"/>
      <c r="O52" s="115"/>
      <c r="P52" s="115"/>
      <c r="Q52" s="115"/>
      <c r="R52" s="115"/>
    </row>
    <row r="53" spans="1:18" x14ac:dyDescent="0.2">
      <c r="A53" s="115"/>
      <c r="B53" s="115"/>
      <c r="C53" s="115"/>
      <c r="D53" s="115"/>
      <c r="E53" s="115"/>
      <c r="F53" s="115"/>
      <c r="G53" s="115"/>
      <c r="J53" s="115"/>
      <c r="K53" s="115"/>
      <c r="L53" s="115"/>
      <c r="M53" s="115"/>
      <c r="N53" s="115"/>
      <c r="O53" s="115"/>
      <c r="P53" s="115"/>
      <c r="Q53" s="115"/>
      <c r="R53" s="115"/>
    </row>
    <row r="54" spans="1:18" x14ac:dyDescent="0.2">
      <c r="A54" s="115"/>
      <c r="B54" s="115"/>
      <c r="C54" s="115"/>
      <c r="D54" s="115"/>
      <c r="E54" s="115"/>
      <c r="F54" s="115"/>
      <c r="G54" s="115"/>
    </row>
    <row r="55" spans="1:18" x14ac:dyDescent="0.2">
      <c r="A55" s="115"/>
      <c r="B55" s="115"/>
      <c r="C55" s="115"/>
      <c r="D55" s="115"/>
      <c r="E55" s="115"/>
      <c r="F55" s="115"/>
      <c r="G55" s="115"/>
    </row>
  </sheetData>
  <mergeCells count="30">
    <mergeCell ref="A6:X6"/>
    <mergeCell ref="A1:X1"/>
    <mergeCell ref="A2:X2"/>
    <mergeCell ref="A3:X3"/>
    <mergeCell ref="A4:X4"/>
    <mergeCell ref="A5:X5"/>
    <mergeCell ref="B17:C17"/>
    <mergeCell ref="A7:X7"/>
    <mergeCell ref="A14:X14"/>
    <mergeCell ref="A15:X15"/>
    <mergeCell ref="A16:C16"/>
    <mergeCell ref="D16:D17"/>
    <mergeCell ref="E16:E17"/>
    <mergeCell ref="F16:G16"/>
    <mergeCell ref="H16:I16"/>
    <mergeCell ref="J16:K16"/>
    <mergeCell ref="L16:M16"/>
    <mergeCell ref="N16:O16"/>
    <mergeCell ref="P16:Q16"/>
    <mergeCell ref="R16:T16"/>
    <mergeCell ref="U16:U17"/>
    <mergeCell ref="V16:X16"/>
    <mergeCell ref="B24:C24"/>
    <mergeCell ref="A25:C25"/>
    <mergeCell ref="B18:C18"/>
    <mergeCell ref="B19:C19"/>
    <mergeCell ref="B20:C20"/>
    <mergeCell ref="B21:C21"/>
    <mergeCell ref="B22:C22"/>
    <mergeCell ref="B23:C2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topLeftCell="A15" workbookViewId="0">
      <selection activeCell="G24" sqref="G24"/>
    </sheetView>
  </sheetViews>
  <sheetFormatPr baseColWidth="10" defaultRowHeight="12.75" x14ac:dyDescent="0.2"/>
  <cols>
    <col min="1" max="1" width="5.42578125" style="35" customWidth="1"/>
    <col min="2" max="2" width="12" style="35" customWidth="1"/>
    <col min="3" max="3" width="40.7109375" style="35" customWidth="1"/>
    <col min="4" max="4" width="12.28515625" style="35" customWidth="1"/>
    <col min="5" max="5" width="11" style="35" customWidth="1"/>
    <col min="6" max="6" width="13.28515625" style="35" customWidth="1"/>
    <col min="7" max="7" width="11" style="35" customWidth="1"/>
    <col min="8" max="10" width="11" style="35" hidden="1" customWidth="1"/>
    <col min="11" max="11" width="9.28515625" style="35" hidden="1" customWidth="1"/>
    <col min="12" max="12" width="10.5703125" style="35" hidden="1" customWidth="1"/>
    <col min="13" max="13" width="9.28515625" style="35" hidden="1" customWidth="1"/>
    <col min="14" max="14" width="10.7109375" style="35" customWidth="1"/>
    <col min="15" max="15" width="9.28515625" style="35" customWidth="1"/>
    <col min="16" max="16" width="10.28515625" style="35" hidden="1" customWidth="1"/>
    <col min="17" max="20" width="9.28515625" style="35" hidden="1" customWidth="1"/>
    <col min="21" max="21" width="20.5703125" style="35" customWidth="1"/>
    <col min="22" max="24" width="8.85546875" style="35" customWidth="1"/>
    <col min="25" max="16384" width="11.42578125" style="35"/>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ht="12.75" customHeight="1"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62</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40"/>
      <c r="B8" s="40"/>
      <c r="C8" s="40"/>
      <c r="D8" s="40"/>
      <c r="E8" s="40"/>
      <c r="F8" s="40"/>
      <c r="G8" s="40"/>
      <c r="H8" s="40"/>
      <c r="I8" s="40"/>
      <c r="J8" s="40"/>
      <c r="K8" s="40"/>
      <c r="L8" s="40"/>
      <c r="M8" s="40"/>
      <c r="N8" s="40"/>
      <c r="O8" s="40"/>
      <c r="P8" s="40"/>
      <c r="Q8" s="40"/>
    </row>
    <row r="9" spans="1:24" x14ac:dyDescent="0.2">
      <c r="A9" s="735" t="s">
        <v>37</v>
      </c>
      <c r="B9" s="735"/>
      <c r="C9" s="39" t="s">
        <v>227</v>
      </c>
      <c r="D9" s="40"/>
      <c r="E9" s="40"/>
      <c r="F9" s="40"/>
      <c r="G9" s="40"/>
      <c r="H9" s="40"/>
      <c r="I9" s="40"/>
      <c r="J9" s="40"/>
      <c r="K9" s="40"/>
      <c r="L9" s="38"/>
      <c r="M9" s="38"/>
      <c r="N9" s="38"/>
      <c r="O9" s="38"/>
      <c r="P9" s="38"/>
      <c r="Q9" s="38"/>
    </row>
    <row r="10" spans="1:24" x14ac:dyDescent="0.2">
      <c r="A10" s="735" t="s">
        <v>1</v>
      </c>
      <c r="B10" s="735"/>
      <c r="C10" s="39" t="s">
        <v>80</v>
      </c>
      <c r="D10" s="40"/>
      <c r="E10" s="40"/>
      <c r="F10" s="40"/>
      <c r="G10" s="40"/>
      <c r="H10" s="40"/>
      <c r="I10" s="40"/>
      <c r="J10" s="40"/>
      <c r="K10" s="40"/>
      <c r="L10" s="38"/>
      <c r="M10" s="38"/>
      <c r="N10" s="38"/>
      <c r="O10" s="38"/>
      <c r="P10" s="38"/>
      <c r="Q10" s="38"/>
    </row>
    <row r="11" spans="1:24" x14ac:dyDescent="0.2">
      <c r="A11" s="735" t="s">
        <v>65</v>
      </c>
      <c r="B11" s="735"/>
      <c r="C11" s="39" t="s">
        <v>228</v>
      </c>
      <c r="D11" s="40"/>
      <c r="E11" s="40"/>
      <c r="F11" s="40"/>
      <c r="G11" s="40"/>
      <c r="H11" s="40"/>
      <c r="I11" s="40"/>
      <c r="J11" s="40"/>
      <c r="K11" s="40"/>
      <c r="L11" s="38"/>
      <c r="M11" s="38"/>
      <c r="N11" s="38"/>
      <c r="O11" s="38"/>
      <c r="P11" s="38"/>
      <c r="Q11" s="38"/>
    </row>
    <row r="12" spans="1:24" x14ac:dyDescent="0.2">
      <c r="A12" s="735" t="s">
        <v>7</v>
      </c>
      <c r="B12" s="735"/>
      <c r="C12" s="39" t="s">
        <v>229</v>
      </c>
      <c r="D12" s="40"/>
      <c r="E12" s="40"/>
      <c r="F12" s="40"/>
      <c r="G12" s="40"/>
      <c r="H12" s="40"/>
      <c r="I12" s="40"/>
      <c r="J12" s="40"/>
      <c r="K12" s="40"/>
      <c r="L12" s="38"/>
      <c r="M12" s="38"/>
      <c r="N12" s="38"/>
      <c r="O12" s="38"/>
      <c r="P12" s="38"/>
      <c r="Q12" s="38"/>
    </row>
    <row r="13" spans="1:24" x14ac:dyDescent="0.2">
      <c r="A13" s="735" t="s">
        <v>230</v>
      </c>
      <c r="B13" s="735"/>
      <c r="C13" s="39" t="s">
        <v>231</v>
      </c>
      <c r="D13" s="40"/>
      <c r="E13" s="40"/>
      <c r="F13" s="40"/>
      <c r="G13" s="40"/>
      <c r="H13" s="40"/>
      <c r="I13" s="40"/>
      <c r="J13" s="40"/>
      <c r="K13" s="40"/>
      <c r="L13" s="38"/>
      <c r="M13" s="38"/>
      <c r="N13" s="38"/>
      <c r="O13" s="38"/>
      <c r="P13" s="38"/>
      <c r="Q13" s="38"/>
    </row>
    <row r="14" spans="1:24" x14ac:dyDescent="0.2">
      <c r="A14" s="40"/>
      <c r="B14" s="40"/>
      <c r="C14" s="40"/>
      <c r="D14" s="40"/>
      <c r="E14" s="40"/>
      <c r="F14" s="40"/>
      <c r="G14" s="40"/>
      <c r="H14" s="40"/>
      <c r="I14" s="40"/>
      <c r="J14" s="40"/>
      <c r="K14" s="40"/>
      <c r="L14" s="38"/>
      <c r="M14" s="38"/>
      <c r="N14" s="38"/>
      <c r="O14" s="38"/>
      <c r="P14" s="38"/>
      <c r="Q14" s="38" t="s">
        <v>40</v>
      </c>
      <c r="U14" s="42"/>
    </row>
    <row r="15" spans="1:24" x14ac:dyDescent="0.2">
      <c r="A15" s="659" t="s">
        <v>4</v>
      </c>
      <c r="B15" s="659"/>
      <c r="C15" s="659"/>
      <c r="D15" s="659"/>
      <c r="E15" s="659"/>
      <c r="F15" s="659"/>
      <c r="G15" s="659"/>
      <c r="H15" s="659"/>
      <c r="I15" s="659"/>
      <c r="J15" s="659"/>
      <c r="K15" s="659"/>
      <c r="L15" s="659"/>
      <c r="M15" s="659"/>
      <c r="N15" s="659"/>
      <c r="O15" s="659"/>
      <c r="P15" s="659"/>
      <c r="Q15" s="659"/>
      <c r="R15" s="659"/>
      <c r="S15" s="659"/>
      <c r="T15" s="659"/>
      <c r="U15" s="659"/>
      <c r="V15" s="659"/>
      <c r="W15" s="659"/>
      <c r="X15" s="659"/>
    </row>
    <row r="16" spans="1:24" ht="45" customHeight="1" x14ac:dyDescent="0.2">
      <c r="A16" s="674" t="s">
        <v>232</v>
      </c>
      <c r="B16" s="674"/>
      <c r="C16" s="674"/>
      <c r="D16" s="674"/>
      <c r="E16" s="674"/>
      <c r="F16" s="674"/>
      <c r="G16" s="674"/>
      <c r="H16" s="674"/>
      <c r="I16" s="674"/>
      <c r="J16" s="674"/>
      <c r="K16" s="674"/>
      <c r="L16" s="674"/>
      <c r="M16" s="674"/>
      <c r="N16" s="674"/>
      <c r="O16" s="674"/>
      <c r="P16" s="674"/>
      <c r="Q16" s="674"/>
      <c r="R16" s="674"/>
      <c r="S16" s="674"/>
      <c r="T16" s="674"/>
      <c r="U16" s="674"/>
      <c r="V16" s="674"/>
      <c r="W16" s="674"/>
      <c r="X16" s="674"/>
    </row>
    <row r="17" spans="1:24" x14ac:dyDescent="0.2">
      <c r="A17" s="38"/>
      <c r="B17" s="38"/>
      <c r="C17" s="38"/>
      <c r="D17" s="38"/>
      <c r="E17" s="38"/>
      <c r="F17" s="38"/>
      <c r="G17" s="38"/>
      <c r="H17" s="38"/>
      <c r="I17" s="38"/>
      <c r="J17" s="38"/>
      <c r="K17" s="38"/>
      <c r="L17" s="38"/>
      <c r="M17" s="38"/>
      <c r="N17" s="38"/>
      <c r="O17" s="38"/>
      <c r="P17" s="38"/>
      <c r="Q17" s="38"/>
    </row>
    <row r="18" spans="1:24" ht="12.75" customHeight="1" x14ac:dyDescent="0.2">
      <c r="A18" s="661" t="s">
        <v>5</v>
      </c>
      <c r="B18" s="662"/>
      <c r="C18" s="663"/>
      <c r="D18" s="664" t="s">
        <v>8</v>
      </c>
      <c r="E18" s="664" t="s">
        <v>18</v>
      </c>
      <c r="F18" s="666" t="s">
        <v>19</v>
      </c>
      <c r="G18" s="667"/>
      <c r="H18" s="666" t="s">
        <v>20</v>
      </c>
      <c r="I18" s="667"/>
      <c r="J18" s="661" t="s">
        <v>14</v>
      </c>
      <c r="K18" s="663"/>
      <c r="L18" s="661" t="s">
        <v>10</v>
      </c>
      <c r="M18" s="663"/>
      <c r="N18" s="661" t="s">
        <v>13</v>
      </c>
      <c r="O18" s="663"/>
      <c r="P18" s="661" t="s">
        <v>15</v>
      </c>
      <c r="Q18" s="663"/>
      <c r="R18" s="658" t="s">
        <v>28</v>
      </c>
      <c r="S18" s="658"/>
      <c r="T18" s="658"/>
      <c r="U18" s="668" t="s">
        <v>29</v>
      </c>
      <c r="V18" s="666" t="s">
        <v>31</v>
      </c>
      <c r="W18" s="669"/>
      <c r="X18" s="667"/>
    </row>
    <row r="19" spans="1:24" ht="51.75" customHeight="1" x14ac:dyDescent="0.2">
      <c r="A19" s="43" t="s">
        <v>17</v>
      </c>
      <c r="B19" s="658" t="s">
        <v>6</v>
      </c>
      <c r="C19" s="658"/>
      <c r="D19" s="665"/>
      <c r="E19" s="665"/>
      <c r="F19" s="44" t="s">
        <v>21</v>
      </c>
      <c r="G19" s="44" t="s">
        <v>22</v>
      </c>
      <c r="H19" s="44" t="s">
        <v>23</v>
      </c>
      <c r="I19" s="44" t="s">
        <v>24</v>
      </c>
      <c r="J19" s="45" t="s">
        <v>11</v>
      </c>
      <c r="K19" s="45" t="s">
        <v>12</v>
      </c>
      <c r="L19" s="45" t="s">
        <v>11</v>
      </c>
      <c r="M19" s="45" t="s">
        <v>12</v>
      </c>
      <c r="N19" s="45" t="s">
        <v>11</v>
      </c>
      <c r="O19" s="45" t="s">
        <v>12</v>
      </c>
      <c r="P19" s="45" t="s">
        <v>11</v>
      </c>
      <c r="Q19" s="45" t="s">
        <v>12</v>
      </c>
      <c r="R19" s="45" t="s">
        <v>11</v>
      </c>
      <c r="S19" s="45" t="s">
        <v>12</v>
      </c>
      <c r="T19" s="45" t="s">
        <v>30</v>
      </c>
      <c r="U19" s="668"/>
      <c r="V19" s="44" t="s">
        <v>32</v>
      </c>
      <c r="W19" s="44" t="s">
        <v>33</v>
      </c>
      <c r="X19" s="44" t="s">
        <v>34</v>
      </c>
    </row>
    <row r="20" spans="1:24" ht="22.5" customHeight="1" x14ac:dyDescent="0.2">
      <c r="A20" s="149">
        <v>1</v>
      </c>
      <c r="B20" s="734" t="s">
        <v>233</v>
      </c>
      <c r="C20" s="734"/>
      <c r="D20" s="150" t="s">
        <v>234</v>
      </c>
      <c r="E20" s="151">
        <v>0.4</v>
      </c>
      <c r="F20" s="135">
        <f>$F$23*E20</f>
        <v>340062</v>
      </c>
      <c r="G20" s="135">
        <f>$G$23*E20</f>
        <v>185833.2</v>
      </c>
      <c r="H20" s="152">
        <f t="shared" ref="H20:I22" si="0">J20+L20+N20+P20</f>
        <v>270</v>
      </c>
      <c r="I20" s="152">
        <f t="shared" si="0"/>
        <v>273</v>
      </c>
      <c r="J20" s="149">
        <v>90</v>
      </c>
      <c r="K20" s="153">
        <v>90</v>
      </c>
      <c r="L20" s="149">
        <v>90</v>
      </c>
      <c r="M20" s="154">
        <v>91</v>
      </c>
      <c r="N20" s="155">
        <v>90</v>
      </c>
      <c r="O20" s="152">
        <v>92</v>
      </c>
      <c r="P20" s="149"/>
      <c r="Q20" s="152"/>
      <c r="R20" s="53">
        <f t="shared" ref="R20:S22" si="1">J20+L20+N20+P20</f>
        <v>270</v>
      </c>
      <c r="S20" s="53">
        <f t="shared" si="1"/>
        <v>273</v>
      </c>
      <c r="T20" s="53">
        <f>S20-R20</f>
        <v>3</v>
      </c>
      <c r="U20" s="114"/>
      <c r="V20" s="152">
        <f>O20/N20*100</f>
        <v>102.22222222222221</v>
      </c>
      <c r="W20" s="152">
        <f>G20/F20*100</f>
        <v>54.646858514035678</v>
      </c>
      <c r="X20" s="152">
        <f>W20/V20*100</f>
        <v>53.458883328947948</v>
      </c>
    </row>
    <row r="21" spans="1:24" ht="35.25" customHeight="1" x14ac:dyDescent="0.2">
      <c r="A21" s="149">
        <v>2</v>
      </c>
      <c r="B21" s="734" t="s">
        <v>235</v>
      </c>
      <c r="C21" s="734"/>
      <c r="D21" s="150" t="s">
        <v>73</v>
      </c>
      <c r="E21" s="151">
        <v>0.3</v>
      </c>
      <c r="F21" s="135">
        <f>$F$23*E21</f>
        <v>255046.5</v>
      </c>
      <c r="G21" s="135">
        <f>$G$23*E21</f>
        <v>139374.9</v>
      </c>
      <c r="H21" s="152">
        <f t="shared" si="0"/>
        <v>8</v>
      </c>
      <c r="I21" s="152">
        <f t="shared" si="0"/>
        <v>10</v>
      </c>
      <c r="J21" s="149">
        <v>2</v>
      </c>
      <c r="K21" s="153">
        <v>3</v>
      </c>
      <c r="L21" s="149">
        <v>4</v>
      </c>
      <c r="M21" s="154">
        <v>4</v>
      </c>
      <c r="N21" s="155">
        <v>2</v>
      </c>
      <c r="O21" s="152">
        <v>3</v>
      </c>
      <c r="P21" s="149"/>
      <c r="Q21" s="152"/>
      <c r="R21" s="53">
        <f t="shared" si="1"/>
        <v>8</v>
      </c>
      <c r="S21" s="53">
        <f t="shared" si="1"/>
        <v>10</v>
      </c>
      <c r="T21" s="53">
        <f>S21-R21</f>
        <v>2</v>
      </c>
      <c r="U21" s="114"/>
      <c r="V21" s="152">
        <f t="shared" ref="V21:V23" si="2">O21/N21*100</f>
        <v>150</v>
      </c>
      <c r="W21" s="152">
        <f>G21/F21*100</f>
        <v>54.646858514035678</v>
      </c>
      <c r="X21" s="152">
        <f>W21/V21*100</f>
        <v>36.431239009357121</v>
      </c>
    </row>
    <row r="22" spans="1:24" ht="35.25" customHeight="1" x14ac:dyDescent="0.2">
      <c r="A22" s="149">
        <v>3</v>
      </c>
      <c r="B22" s="734" t="s">
        <v>236</v>
      </c>
      <c r="C22" s="734"/>
      <c r="D22" s="150" t="s">
        <v>73</v>
      </c>
      <c r="E22" s="151">
        <v>0.3</v>
      </c>
      <c r="F22" s="135">
        <f>$F$23*E22</f>
        <v>255046.5</v>
      </c>
      <c r="G22" s="135">
        <f>$G$23*E22</f>
        <v>139374.9</v>
      </c>
      <c r="H22" s="152">
        <f t="shared" si="0"/>
        <v>3</v>
      </c>
      <c r="I22" s="152">
        <f t="shared" si="0"/>
        <v>11</v>
      </c>
      <c r="J22" s="149">
        <v>1</v>
      </c>
      <c r="K22" s="153">
        <v>3</v>
      </c>
      <c r="L22" s="149">
        <v>1</v>
      </c>
      <c r="M22" s="154">
        <v>5</v>
      </c>
      <c r="N22" s="155">
        <v>1</v>
      </c>
      <c r="O22" s="152">
        <v>3</v>
      </c>
      <c r="P22" s="149"/>
      <c r="Q22" s="152"/>
      <c r="R22" s="53">
        <f t="shared" si="1"/>
        <v>3</v>
      </c>
      <c r="S22" s="53">
        <f t="shared" si="1"/>
        <v>11</v>
      </c>
      <c r="T22" s="53">
        <f>S22-R22</f>
        <v>8</v>
      </c>
      <c r="U22" s="114"/>
      <c r="V22" s="152">
        <f t="shared" si="2"/>
        <v>300</v>
      </c>
      <c r="W22" s="152">
        <f>G22/F22*100</f>
        <v>54.646858514035678</v>
      </c>
      <c r="X22" s="152">
        <f>W22/V22*100</f>
        <v>18.215619504678561</v>
      </c>
    </row>
    <row r="23" spans="1:24" s="1" customFormat="1" ht="36.75" customHeight="1" x14ac:dyDescent="0.2">
      <c r="A23" s="671" t="s">
        <v>25</v>
      </c>
      <c r="B23" s="672"/>
      <c r="C23" s="673"/>
      <c r="D23" s="47"/>
      <c r="E23" s="48">
        <f>SUM(E20:E22)</f>
        <v>1</v>
      </c>
      <c r="F23" s="60">
        <v>850155</v>
      </c>
      <c r="G23" s="61">
        <v>464583</v>
      </c>
      <c r="H23" s="47">
        <f>SUM(H20:H22)</f>
        <v>281</v>
      </c>
      <c r="I23" s="156">
        <f>K23+M23+O23+Q23</f>
        <v>294</v>
      </c>
      <c r="J23" s="47">
        <f t="shared" ref="J23:Q23" si="3">SUM(J20:J22)</f>
        <v>93</v>
      </c>
      <c r="K23" s="47">
        <f t="shared" si="3"/>
        <v>96</v>
      </c>
      <c r="L23" s="47">
        <f t="shared" si="3"/>
        <v>95</v>
      </c>
      <c r="M23" s="47">
        <f t="shared" si="3"/>
        <v>100</v>
      </c>
      <c r="N23" s="47">
        <f t="shared" si="3"/>
        <v>93</v>
      </c>
      <c r="O23" s="47">
        <f t="shared" si="3"/>
        <v>98</v>
      </c>
      <c r="P23" s="47">
        <f t="shared" si="3"/>
        <v>0</v>
      </c>
      <c r="Q23" s="47">
        <f t="shared" si="3"/>
        <v>0</v>
      </c>
      <c r="R23" s="49">
        <f>J23+L23+N23+P23</f>
        <v>281</v>
      </c>
      <c r="S23" s="49">
        <f>K23+M23+O23+Q23</f>
        <v>294</v>
      </c>
      <c r="T23" s="49">
        <f>S23-R23</f>
        <v>13</v>
      </c>
      <c r="U23" s="49"/>
      <c r="V23" s="152">
        <f t="shared" si="2"/>
        <v>105.3763440860215</v>
      </c>
      <c r="W23" s="152">
        <f>G23/F23*100</f>
        <v>54.646858514035678</v>
      </c>
      <c r="X23" s="152">
        <f>W23/V23*100</f>
        <v>51.858753487809373</v>
      </c>
    </row>
    <row r="24" spans="1:24" s="4" customFormat="1" ht="14.25" customHeight="1" x14ac:dyDescent="0.2">
      <c r="A24" s="38"/>
      <c r="B24" s="38"/>
      <c r="C24" s="38"/>
      <c r="D24" s="38"/>
      <c r="E24" s="38"/>
      <c r="F24" s="62"/>
      <c r="G24" s="38"/>
      <c r="H24" s="38"/>
      <c r="I24" s="38"/>
      <c r="J24" s="38"/>
      <c r="K24" s="38"/>
      <c r="L24" s="38"/>
      <c r="M24" s="38"/>
      <c r="N24" s="38"/>
      <c r="O24" s="38"/>
      <c r="P24" s="38"/>
      <c r="Q24" s="38"/>
      <c r="R24" s="38"/>
      <c r="S24" s="38"/>
      <c r="T24" s="38"/>
      <c r="U24" s="38"/>
      <c r="V24" s="38"/>
      <c r="W24" s="38"/>
      <c r="X24" s="38"/>
    </row>
    <row r="25" spans="1:24" s="4" customFormat="1" ht="14.25" customHeight="1" x14ac:dyDescent="0.2">
      <c r="A25" s="38"/>
      <c r="B25" s="37" t="s">
        <v>26</v>
      </c>
      <c r="C25" s="38"/>
      <c r="D25" s="38"/>
      <c r="E25" s="38"/>
      <c r="F25" s="62"/>
      <c r="G25" s="38"/>
      <c r="H25" s="38" t="s">
        <v>27</v>
      </c>
      <c r="I25" s="38"/>
      <c r="J25" s="38"/>
      <c r="K25" s="38"/>
      <c r="L25" s="38"/>
      <c r="M25" s="38"/>
      <c r="N25" s="38"/>
      <c r="O25" s="38"/>
      <c r="P25" s="38"/>
      <c r="Q25" s="38"/>
      <c r="R25" s="38"/>
      <c r="S25" s="38"/>
      <c r="T25" s="38"/>
      <c r="U25" s="38"/>
      <c r="V25" s="38"/>
      <c r="W25" s="38"/>
      <c r="X25" s="38"/>
    </row>
    <row r="26" spans="1:24" x14ac:dyDescent="0.2">
      <c r="J26" s="115"/>
      <c r="K26" s="115"/>
      <c r="L26" s="115"/>
      <c r="M26" s="115"/>
      <c r="N26" s="115"/>
      <c r="O26" s="115"/>
      <c r="P26" s="115"/>
    </row>
    <row r="27" spans="1:24" x14ac:dyDescent="0.2">
      <c r="J27" s="115"/>
      <c r="K27" s="115"/>
      <c r="L27" s="115"/>
      <c r="M27" s="115"/>
      <c r="N27" s="115"/>
      <c r="O27" s="115"/>
      <c r="P27" s="115"/>
    </row>
    <row r="28" spans="1:24" x14ac:dyDescent="0.2">
      <c r="J28" s="115"/>
      <c r="K28" s="115"/>
      <c r="L28" s="115"/>
      <c r="M28" s="115"/>
      <c r="N28" s="115"/>
      <c r="O28" s="115"/>
      <c r="P28" s="115"/>
    </row>
    <row r="29" spans="1:24" x14ac:dyDescent="0.2">
      <c r="J29" s="115"/>
      <c r="K29" s="115"/>
      <c r="L29" s="115"/>
      <c r="M29" s="115"/>
      <c r="N29" s="115"/>
      <c r="O29" s="115"/>
      <c r="P29" s="115"/>
    </row>
    <row r="30" spans="1:24" x14ac:dyDescent="0.2">
      <c r="J30" s="115"/>
      <c r="K30" s="115"/>
      <c r="L30" s="115"/>
      <c r="M30" s="115"/>
      <c r="N30" s="115"/>
      <c r="O30" s="115"/>
      <c r="P30" s="115"/>
    </row>
  </sheetData>
  <mergeCells count="31">
    <mergeCell ref="A13:B13"/>
    <mergeCell ref="A1:X1"/>
    <mergeCell ref="A2:X2"/>
    <mergeCell ref="A3:X3"/>
    <mergeCell ref="A4:X4"/>
    <mergeCell ref="A5:X5"/>
    <mergeCell ref="A6:X6"/>
    <mergeCell ref="A7:X7"/>
    <mergeCell ref="A9:B9"/>
    <mergeCell ref="A10:B10"/>
    <mergeCell ref="A11:B11"/>
    <mergeCell ref="A12:B12"/>
    <mergeCell ref="U18:U19"/>
    <mergeCell ref="V18:X18"/>
    <mergeCell ref="B19:C19"/>
    <mergeCell ref="B20:C20"/>
    <mergeCell ref="A15:X15"/>
    <mergeCell ref="A16:X16"/>
    <mergeCell ref="A18:C18"/>
    <mergeCell ref="D18:D19"/>
    <mergeCell ref="E18:E19"/>
    <mergeCell ref="F18:G18"/>
    <mergeCell ref="H18:I18"/>
    <mergeCell ref="J18:K18"/>
    <mergeCell ref="L18:M18"/>
    <mergeCell ref="N18:O18"/>
    <mergeCell ref="B21:C21"/>
    <mergeCell ref="B22:C22"/>
    <mergeCell ref="A23:C23"/>
    <mergeCell ref="P18:Q18"/>
    <mergeCell ref="R18:T18"/>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topLeftCell="A15" workbookViewId="0">
      <selection activeCell="G24" sqref="G24"/>
    </sheetView>
  </sheetViews>
  <sheetFormatPr baseColWidth="10" defaultRowHeight="12.75" x14ac:dyDescent="0.2"/>
  <cols>
    <col min="1" max="1" width="5.42578125" style="35" customWidth="1"/>
    <col min="2" max="2" width="12" style="35" customWidth="1"/>
    <col min="3" max="3" width="40.7109375" style="35" customWidth="1"/>
    <col min="4" max="4" width="12.28515625" style="35" customWidth="1"/>
    <col min="5" max="5" width="10.85546875" style="35" customWidth="1"/>
    <col min="6" max="6" width="12.5703125" style="35" customWidth="1"/>
    <col min="7" max="7" width="13.140625" style="35" customWidth="1"/>
    <col min="8" max="8" width="12.140625" style="35" hidden="1" customWidth="1"/>
    <col min="9" max="9" width="9.28515625" style="35" hidden="1" customWidth="1"/>
    <col min="10" max="10" width="10.140625" style="35" hidden="1" customWidth="1"/>
    <col min="11" max="11" width="9.28515625" style="35" hidden="1" customWidth="1"/>
    <col min="12" max="12" width="10.42578125" style="35" hidden="1" customWidth="1"/>
    <col min="13" max="13" width="9.28515625" style="35" hidden="1" customWidth="1"/>
    <col min="14" max="14" width="10.28515625" style="35" customWidth="1"/>
    <col min="15" max="15" width="9.28515625" style="35" customWidth="1"/>
    <col min="16" max="16" width="10.140625" style="35" hidden="1" customWidth="1"/>
    <col min="17" max="20" width="9.28515625" style="35" hidden="1" customWidth="1"/>
    <col min="21" max="21" width="23.85546875" style="35" customWidth="1"/>
    <col min="22" max="24" width="8.85546875" style="35" customWidth="1"/>
    <col min="25" max="25" width="11.42578125" style="35" customWidth="1"/>
    <col min="26" max="16384" width="11.42578125" style="35"/>
  </cols>
  <sheetData>
    <row r="1" spans="1:24" x14ac:dyDescent="0.2">
      <c r="A1" s="670" t="s">
        <v>54</v>
      </c>
      <c r="B1" s="670"/>
      <c r="C1" s="670"/>
      <c r="D1" s="670"/>
      <c r="E1" s="670"/>
      <c r="F1" s="670"/>
      <c r="G1" s="670"/>
      <c r="H1" s="670"/>
      <c r="I1" s="670"/>
      <c r="J1" s="670"/>
      <c r="K1" s="670"/>
      <c r="L1" s="670"/>
      <c r="M1" s="670"/>
      <c r="N1" s="670"/>
      <c r="O1" s="670"/>
      <c r="P1" s="670"/>
      <c r="Q1" s="670"/>
      <c r="R1" s="670"/>
      <c r="S1" s="670"/>
      <c r="T1" s="670"/>
      <c r="U1" s="670"/>
      <c r="V1" s="670"/>
      <c r="W1" s="670"/>
      <c r="X1" s="670"/>
    </row>
    <row r="2" spans="1:24" x14ac:dyDescent="0.2">
      <c r="A2" s="670" t="s">
        <v>0</v>
      </c>
      <c r="B2" s="670"/>
      <c r="C2" s="670"/>
      <c r="D2" s="670"/>
      <c r="E2" s="670"/>
      <c r="F2" s="670"/>
      <c r="G2" s="670"/>
      <c r="H2" s="670"/>
      <c r="I2" s="670"/>
      <c r="J2" s="670"/>
      <c r="K2" s="670"/>
      <c r="L2" s="670"/>
      <c r="M2" s="670"/>
      <c r="N2" s="670"/>
      <c r="O2" s="670"/>
      <c r="P2" s="670"/>
      <c r="Q2" s="670"/>
      <c r="R2" s="670"/>
      <c r="S2" s="670"/>
      <c r="T2" s="670"/>
      <c r="U2" s="670"/>
      <c r="V2" s="670"/>
      <c r="W2" s="670"/>
      <c r="X2" s="670"/>
    </row>
    <row r="3" spans="1:24" ht="13.5" customHeight="1" x14ac:dyDescent="0.2">
      <c r="A3" s="670" t="s">
        <v>16</v>
      </c>
      <c r="B3" s="670"/>
      <c r="C3" s="670"/>
      <c r="D3" s="670"/>
      <c r="E3" s="670"/>
      <c r="F3" s="670"/>
      <c r="G3" s="670"/>
      <c r="H3" s="670"/>
      <c r="I3" s="670"/>
      <c r="J3" s="670"/>
      <c r="K3" s="670"/>
      <c r="L3" s="670"/>
      <c r="M3" s="670"/>
      <c r="N3" s="670"/>
      <c r="O3" s="670"/>
      <c r="P3" s="670"/>
      <c r="Q3" s="670"/>
      <c r="R3" s="670"/>
      <c r="S3" s="670"/>
      <c r="T3" s="670"/>
      <c r="U3" s="670"/>
      <c r="V3" s="670"/>
      <c r="W3" s="670"/>
      <c r="X3" s="670"/>
    </row>
    <row r="4" spans="1:24" hidden="1" x14ac:dyDescent="0.2">
      <c r="A4" s="659" t="s">
        <v>55</v>
      </c>
      <c r="B4" s="659"/>
      <c r="C4" s="659"/>
      <c r="D4" s="659"/>
      <c r="E4" s="659"/>
      <c r="F4" s="659"/>
      <c r="G4" s="659"/>
      <c r="H4" s="659"/>
      <c r="I4" s="659"/>
      <c r="J4" s="659"/>
      <c r="K4" s="659"/>
      <c r="L4" s="659"/>
      <c r="M4" s="659"/>
      <c r="N4" s="659"/>
      <c r="O4" s="659"/>
      <c r="P4" s="659"/>
      <c r="Q4" s="659"/>
      <c r="R4" s="659"/>
      <c r="S4" s="659"/>
      <c r="T4" s="659"/>
      <c r="U4" s="659"/>
      <c r="V4" s="659"/>
      <c r="W4" s="659"/>
      <c r="X4" s="659"/>
    </row>
    <row r="5" spans="1:24" hidden="1" x14ac:dyDescent="0.2">
      <c r="A5" s="659" t="s">
        <v>56</v>
      </c>
      <c r="B5" s="659"/>
      <c r="C5" s="659"/>
      <c r="D5" s="659"/>
      <c r="E5" s="659"/>
      <c r="F5" s="659"/>
      <c r="G5" s="659"/>
      <c r="H5" s="659"/>
      <c r="I5" s="659"/>
      <c r="J5" s="659"/>
      <c r="K5" s="659"/>
      <c r="L5" s="659"/>
      <c r="M5" s="659"/>
      <c r="N5" s="659"/>
      <c r="O5" s="659"/>
      <c r="P5" s="659"/>
      <c r="Q5" s="659"/>
      <c r="R5" s="659"/>
      <c r="S5" s="659"/>
      <c r="T5" s="659"/>
      <c r="U5" s="659"/>
      <c r="V5" s="659"/>
      <c r="W5" s="659"/>
      <c r="X5" s="659"/>
    </row>
    <row r="6" spans="1:24" ht="12.75" customHeight="1" x14ac:dyDescent="0.2">
      <c r="A6" s="659" t="s">
        <v>57</v>
      </c>
      <c r="B6" s="659"/>
      <c r="C6" s="659"/>
      <c r="D6" s="659"/>
      <c r="E6" s="659"/>
      <c r="F6" s="659"/>
      <c r="G6" s="659"/>
      <c r="H6" s="659"/>
      <c r="I6" s="659"/>
      <c r="J6" s="659"/>
      <c r="K6" s="659"/>
      <c r="L6" s="659"/>
      <c r="M6" s="659"/>
      <c r="N6" s="659"/>
      <c r="O6" s="659"/>
      <c r="P6" s="659"/>
      <c r="Q6" s="659"/>
      <c r="R6" s="659"/>
      <c r="S6" s="659"/>
      <c r="T6" s="659"/>
      <c r="U6" s="659"/>
      <c r="V6" s="659"/>
      <c r="W6" s="659"/>
      <c r="X6" s="659"/>
    </row>
    <row r="7" spans="1:24" hidden="1" x14ac:dyDescent="0.2">
      <c r="A7" s="659" t="s">
        <v>62</v>
      </c>
      <c r="B7" s="659"/>
      <c r="C7" s="659"/>
      <c r="D7" s="659"/>
      <c r="E7" s="659"/>
      <c r="F7" s="659"/>
      <c r="G7" s="659"/>
      <c r="H7" s="659"/>
      <c r="I7" s="659"/>
      <c r="J7" s="659"/>
      <c r="K7" s="659"/>
      <c r="L7" s="659"/>
      <c r="M7" s="659"/>
      <c r="N7" s="659"/>
      <c r="O7" s="659"/>
      <c r="P7" s="659"/>
      <c r="Q7" s="659"/>
      <c r="R7" s="659"/>
      <c r="S7" s="659"/>
      <c r="T7" s="659"/>
      <c r="U7" s="659"/>
      <c r="V7" s="659"/>
      <c r="W7" s="659"/>
      <c r="X7" s="659"/>
    </row>
    <row r="8" spans="1:24" x14ac:dyDescent="0.2">
      <c r="A8" s="36"/>
      <c r="B8" s="36"/>
      <c r="C8" s="36"/>
      <c r="D8" s="36"/>
      <c r="E8" s="36"/>
      <c r="F8" s="36"/>
      <c r="G8" s="36"/>
      <c r="H8" s="36"/>
      <c r="I8" s="36"/>
      <c r="J8" s="36"/>
      <c r="K8" s="36"/>
      <c r="L8" s="36"/>
      <c r="M8" s="36"/>
      <c r="N8" s="36"/>
      <c r="O8" s="36"/>
      <c r="P8" s="36"/>
      <c r="Q8" s="36"/>
      <c r="R8" s="36"/>
      <c r="S8" s="36"/>
      <c r="T8" s="36"/>
      <c r="U8" s="36"/>
      <c r="V8" s="36"/>
      <c r="W8" s="36"/>
      <c r="X8" s="36"/>
    </row>
    <row r="9" spans="1:24" x14ac:dyDescent="0.2">
      <c r="A9" s="735" t="s">
        <v>37</v>
      </c>
      <c r="B9" s="735"/>
      <c r="C9" s="39" t="s">
        <v>227</v>
      </c>
      <c r="D9" s="40"/>
      <c r="E9" s="40"/>
      <c r="F9" s="40"/>
      <c r="G9" s="40"/>
      <c r="H9" s="40"/>
      <c r="I9" s="40"/>
      <c r="J9" s="40"/>
      <c r="K9" s="40"/>
      <c r="L9" s="40"/>
      <c r="M9" s="40"/>
      <c r="N9" s="40"/>
      <c r="O9" s="40"/>
      <c r="P9" s="40"/>
      <c r="Q9" s="40"/>
    </row>
    <row r="10" spans="1:24" x14ac:dyDescent="0.2">
      <c r="A10" s="735" t="s">
        <v>1</v>
      </c>
      <c r="B10" s="735"/>
      <c r="C10" s="39" t="s">
        <v>80</v>
      </c>
      <c r="D10" s="40"/>
      <c r="E10" s="40"/>
      <c r="F10" s="40"/>
      <c r="G10" s="40"/>
      <c r="H10" s="40"/>
      <c r="I10" s="40"/>
      <c r="J10" s="40"/>
      <c r="K10" s="40"/>
      <c r="L10" s="38"/>
      <c r="M10" s="38"/>
      <c r="N10" s="38"/>
      <c r="O10" s="38"/>
      <c r="P10" s="38"/>
      <c r="Q10" s="38"/>
    </row>
    <row r="11" spans="1:24" x14ac:dyDescent="0.2">
      <c r="A11" s="735" t="s">
        <v>65</v>
      </c>
      <c r="B11" s="735"/>
      <c r="C11" s="39" t="s">
        <v>237</v>
      </c>
      <c r="D11" s="40"/>
      <c r="E11" s="40"/>
      <c r="F11" s="40"/>
      <c r="G11" s="40"/>
      <c r="H11" s="40"/>
      <c r="I11" s="40"/>
      <c r="J11" s="40"/>
      <c r="K11" s="40"/>
      <c r="L11" s="38"/>
      <c r="M11" s="38"/>
      <c r="N11" s="38"/>
      <c r="O11" s="38"/>
      <c r="P11" s="38"/>
      <c r="Q11" s="38"/>
    </row>
    <row r="12" spans="1:24" x14ac:dyDescent="0.2">
      <c r="A12" s="735" t="s">
        <v>7</v>
      </c>
      <c r="B12" s="735"/>
      <c r="C12" s="39" t="s">
        <v>238</v>
      </c>
      <c r="D12" s="40"/>
      <c r="E12" s="40"/>
      <c r="F12" s="40"/>
      <c r="G12" s="40"/>
      <c r="H12" s="40"/>
      <c r="I12" s="40"/>
      <c r="J12" s="40"/>
      <c r="K12" s="40"/>
      <c r="L12" s="38"/>
      <c r="M12" s="38"/>
      <c r="N12" s="38"/>
      <c r="O12" s="38"/>
      <c r="P12" s="38"/>
      <c r="Q12" s="38"/>
    </row>
    <row r="13" spans="1:24" x14ac:dyDescent="0.2">
      <c r="A13" s="735" t="s">
        <v>230</v>
      </c>
      <c r="B13" s="735"/>
      <c r="C13" s="39" t="s">
        <v>231</v>
      </c>
      <c r="D13" s="40"/>
      <c r="E13" s="40"/>
      <c r="F13" s="40"/>
      <c r="G13" s="40"/>
      <c r="H13" s="40"/>
      <c r="I13" s="40"/>
      <c r="J13" s="40"/>
      <c r="K13" s="40"/>
      <c r="L13" s="38"/>
      <c r="M13" s="38"/>
      <c r="N13" s="38"/>
      <c r="O13" s="38"/>
      <c r="P13" s="38"/>
      <c r="Q13" s="38"/>
    </row>
    <row r="14" spans="1:24" x14ac:dyDescent="0.2">
      <c r="A14" s="40"/>
      <c r="B14" s="40"/>
      <c r="C14" s="40"/>
      <c r="D14" s="40"/>
      <c r="E14" s="40"/>
      <c r="F14" s="40"/>
      <c r="G14" s="40"/>
      <c r="H14" s="40"/>
      <c r="I14" s="40"/>
      <c r="J14" s="40"/>
      <c r="K14" s="40"/>
      <c r="L14" s="38"/>
      <c r="M14" s="38"/>
      <c r="N14" s="38"/>
      <c r="O14" s="38"/>
      <c r="P14" s="38"/>
      <c r="Q14" s="38" t="s">
        <v>40</v>
      </c>
      <c r="U14" s="42"/>
    </row>
    <row r="15" spans="1:24" x14ac:dyDescent="0.2">
      <c r="A15" s="659" t="s">
        <v>4</v>
      </c>
      <c r="B15" s="659"/>
      <c r="C15" s="659"/>
      <c r="D15" s="659"/>
      <c r="E15" s="659"/>
      <c r="F15" s="659"/>
      <c r="G15" s="659"/>
      <c r="H15" s="659"/>
      <c r="I15" s="659"/>
      <c r="J15" s="659"/>
      <c r="K15" s="659"/>
      <c r="L15" s="659"/>
      <c r="M15" s="659"/>
      <c r="N15" s="659"/>
      <c r="O15" s="659"/>
      <c r="P15" s="659"/>
      <c r="Q15" s="659"/>
      <c r="R15" s="659"/>
      <c r="S15" s="659"/>
      <c r="T15" s="659"/>
      <c r="U15" s="659"/>
      <c r="V15" s="659"/>
      <c r="W15" s="659"/>
      <c r="X15" s="659"/>
    </row>
    <row r="16" spans="1:24" ht="38.25" customHeight="1" x14ac:dyDescent="0.2">
      <c r="A16" s="674" t="s">
        <v>232</v>
      </c>
      <c r="B16" s="674"/>
      <c r="C16" s="674"/>
      <c r="D16" s="674"/>
      <c r="E16" s="674"/>
      <c r="F16" s="674"/>
      <c r="G16" s="674"/>
      <c r="H16" s="674"/>
      <c r="I16" s="674"/>
      <c r="J16" s="674"/>
      <c r="K16" s="674"/>
      <c r="L16" s="674"/>
      <c r="M16" s="674"/>
      <c r="N16" s="674"/>
      <c r="O16" s="674"/>
      <c r="P16" s="674"/>
      <c r="Q16" s="674"/>
      <c r="R16" s="674"/>
      <c r="S16" s="674"/>
      <c r="T16" s="674"/>
      <c r="U16" s="674"/>
      <c r="V16" s="674"/>
      <c r="W16" s="674"/>
      <c r="X16" s="674"/>
    </row>
    <row r="17" spans="1:24" x14ac:dyDescent="0.2">
      <c r="A17" s="38"/>
      <c r="B17" s="38"/>
      <c r="C17" s="38"/>
      <c r="D17" s="38"/>
      <c r="E17" s="38"/>
      <c r="F17" s="38"/>
      <c r="G17" s="38"/>
      <c r="H17" s="38"/>
      <c r="I17" s="38"/>
      <c r="J17" s="38"/>
      <c r="K17" s="38"/>
      <c r="L17" s="38"/>
      <c r="M17" s="38"/>
      <c r="N17" s="38"/>
      <c r="O17" s="38"/>
      <c r="P17" s="38"/>
      <c r="Q17" s="38"/>
    </row>
    <row r="18" spans="1:24" ht="12.75" customHeight="1" x14ac:dyDescent="0.2">
      <c r="A18" s="661" t="s">
        <v>5</v>
      </c>
      <c r="B18" s="662"/>
      <c r="C18" s="663"/>
      <c r="D18" s="664" t="s">
        <v>8</v>
      </c>
      <c r="E18" s="664" t="s">
        <v>18</v>
      </c>
      <c r="F18" s="666" t="s">
        <v>19</v>
      </c>
      <c r="G18" s="667"/>
      <c r="H18" s="666" t="s">
        <v>20</v>
      </c>
      <c r="I18" s="667"/>
      <c r="J18" s="661" t="s">
        <v>14</v>
      </c>
      <c r="K18" s="663"/>
      <c r="L18" s="661" t="s">
        <v>10</v>
      </c>
      <c r="M18" s="663"/>
      <c r="N18" s="661" t="s">
        <v>13</v>
      </c>
      <c r="O18" s="663"/>
      <c r="P18" s="661" t="s">
        <v>15</v>
      </c>
      <c r="Q18" s="663"/>
      <c r="R18" s="658" t="s">
        <v>28</v>
      </c>
      <c r="S18" s="658"/>
      <c r="T18" s="658"/>
      <c r="U18" s="668" t="s">
        <v>29</v>
      </c>
      <c r="V18" s="666" t="s">
        <v>31</v>
      </c>
      <c r="W18" s="669"/>
      <c r="X18" s="667"/>
    </row>
    <row r="19" spans="1:24" ht="19.5" customHeight="1" x14ac:dyDescent="0.2">
      <c r="A19" s="43" t="s">
        <v>17</v>
      </c>
      <c r="B19" s="658" t="s">
        <v>6</v>
      </c>
      <c r="C19" s="658"/>
      <c r="D19" s="665"/>
      <c r="E19" s="665"/>
      <c r="F19" s="44" t="s">
        <v>21</v>
      </c>
      <c r="G19" s="44" t="s">
        <v>22</v>
      </c>
      <c r="H19" s="44" t="s">
        <v>23</v>
      </c>
      <c r="I19" s="44" t="s">
        <v>24</v>
      </c>
      <c r="J19" s="45" t="s">
        <v>11</v>
      </c>
      <c r="K19" s="45" t="s">
        <v>12</v>
      </c>
      <c r="L19" s="45" t="s">
        <v>11</v>
      </c>
      <c r="M19" s="45" t="s">
        <v>12</v>
      </c>
      <c r="N19" s="45" t="s">
        <v>11</v>
      </c>
      <c r="O19" s="45" t="s">
        <v>12</v>
      </c>
      <c r="P19" s="45" t="s">
        <v>11</v>
      </c>
      <c r="Q19" s="45" t="s">
        <v>12</v>
      </c>
      <c r="R19" s="45" t="s">
        <v>11</v>
      </c>
      <c r="S19" s="45" t="s">
        <v>12</v>
      </c>
      <c r="T19" s="45" t="s">
        <v>30</v>
      </c>
      <c r="U19" s="668"/>
      <c r="V19" s="44" t="s">
        <v>32</v>
      </c>
      <c r="W19" s="44" t="s">
        <v>33</v>
      </c>
      <c r="X19" s="44" t="s">
        <v>34</v>
      </c>
    </row>
    <row r="20" spans="1:24" ht="45" customHeight="1" x14ac:dyDescent="0.2">
      <c r="A20" s="149">
        <v>1</v>
      </c>
      <c r="B20" s="734" t="s">
        <v>233</v>
      </c>
      <c r="C20" s="734"/>
      <c r="D20" s="150" t="s">
        <v>234</v>
      </c>
      <c r="E20" s="151">
        <v>0.4</v>
      </c>
      <c r="F20" s="135">
        <f>$F$23*E20</f>
        <v>382195.60000000003</v>
      </c>
      <c r="G20" s="135">
        <f>$G$23*E20</f>
        <v>192348</v>
      </c>
      <c r="H20" s="152">
        <f t="shared" ref="H20:I22" si="0">J20+L20+N20+P20</f>
        <v>270</v>
      </c>
      <c r="I20" s="152">
        <f t="shared" si="0"/>
        <v>273</v>
      </c>
      <c r="J20" s="149">
        <v>90</v>
      </c>
      <c r="K20" s="153">
        <v>90</v>
      </c>
      <c r="L20" s="149">
        <v>90</v>
      </c>
      <c r="M20" s="154">
        <v>91</v>
      </c>
      <c r="N20" s="149">
        <v>90</v>
      </c>
      <c r="O20" s="152">
        <v>92</v>
      </c>
      <c r="P20" s="149"/>
      <c r="Q20" s="152"/>
      <c r="R20" s="53">
        <f t="shared" ref="R20:S23" si="1">J20+L20+N20+P20</f>
        <v>270</v>
      </c>
      <c r="S20" s="53">
        <f t="shared" si="1"/>
        <v>273</v>
      </c>
      <c r="T20" s="53">
        <f>S20-R20</f>
        <v>3</v>
      </c>
      <c r="U20" s="157"/>
      <c r="V20" s="152">
        <f>O20/N20*100</f>
        <v>102.22222222222221</v>
      </c>
      <c r="W20" s="152">
        <f>G20/F20*100</f>
        <v>50.327109992893682</v>
      </c>
      <c r="X20" s="152">
        <f>W20/V20*100</f>
        <v>49.233042384352522</v>
      </c>
    </row>
    <row r="21" spans="1:24" ht="45" customHeight="1" x14ac:dyDescent="0.2">
      <c r="A21" s="149">
        <v>2</v>
      </c>
      <c r="B21" s="734" t="s">
        <v>235</v>
      </c>
      <c r="C21" s="734"/>
      <c r="D21" s="150" t="s">
        <v>73</v>
      </c>
      <c r="E21" s="151">
        <v>0.3</v>
      </c>
      <c r="F21" s="135">
        <f>$F$23*E21</f>
        <v>286646.7</v>
      </c>
      <c r="G21" s="135">
        <f>$G$23*E21</f>
        <v>144261</v>
      </c>
      <c r="H21" s="152">
        <f t="shared" si="0"/>
        <v>8</v>
      </c>
      <c r="I21" s="152">
        <f t="shared" si="0"/>
        <v>11</v>
      </c>
      <c r="J21" s="149">
        <v>2</v>
      </c>
      <c r="K21" s="153">
        <v>3</v>
      </c>
      <c r="L21" s="149">
        <v>4</v>
      </c>
      <c r="M21" s="154">
        <v>4</v>
      </c>
      <c r="N21" s="149">
        <v>2</v>
      </c>
      <c r="O21" s="152">
        <v>4</v>
      </c>
      <c r="P21" s="149"/>
      <c r="Q21" s="152"/>
      <c r="R21" s="53">
        <f t="shared" si="1"/>
        <v>8</v>
      </c>
      <c r="S21" s="53">
        <f t="shared" si="1"/>
        <v>11</v>
      </c>
      <c r="T21" s="53">
        <f>S21-R21</f>
        <v>3</v>
      </c>
      <c r="U21" s="157"/>
      <c r="V21" s="152">
        <f t="shared" ref="V21:V23" si="2">O21/N21*100</f>
        <v>200</v>
      </c>
      <c r="W21" s="152">
        <f>G21/F21*100</f>
        <v>50.327109992893696</v>
      </c>
      <c r="X21" s="152">
        <f>W21/V21*100</f>
        <v>25.163554996446848</v>
      </c>
    </row>
    <row r="22" spans="1:24" ht="45" customHeight="1" x14ac:dyDescent="0.2">
      <c r="A22" s="149">
        <v>3</v>
      </c>
      <c r="B22" s="734" t="s">
        <v>236</v>
      </c>
      <c r="C22" s="734"/>
      <c r="D22" s="150" t="s">
        <v>73</v>
      </c>
      <c r="E22" s="151">
        <v>0.3</v>
      </c>
      <c r="F22" s="135">
        <f>$F$23*E22</f>
        <v>286646.7</v>
      </c>
      <c r="G22" s="135">
        <f>$G$23*E22</f>
        <v>144261</v>
      </c>
      <c r="H22" s="152">
        <f t="shared" si="0"/>
        <v>3</v>
      </c>
      <c r="I22" s="152">
        <f t="shared" si="0"/>
        <v>10</v>
      </c>
      <c r="J22" s="149">
        <v>1</v>
      </c>
      <c r="K22" s="153">
        <v>4</v>
      </c>
      <c r="L22" s="149">
        <v>1</v>
      </c>
      <c r="M22" s="154">
        <v>3</v>
      </c>
      <c r="N22" s="149">
        <v>1</v>
      </c>
      <c r="O22" s="152">
        <v>3</v>
      </c>
      <c r="P22" s="149"/>
      <c r="Q22" s="152"/>
      <c r="R22" s="53">
        <f t="shared" si="1"/>
        <v>3</v>
      </c>
      <c r="S22" s="53">
        <f t="shared" si="1"/>
        <v>10</v>
      </c>
      <c r="T22" s="53">
        <f>S22-R22</f>
        <v>7</v>
      </c>
      <c r="U22" s="157"/>
      <c r="V22" s="152">
        <f t="shared" si="2"/>
        <v>300</v>
      </c>
      <c r="W22" s="152">
        <f>G22/F22*100</f>
        <v>50.327109992893696</v>
      </c>
      <c r="X22" s="152">
        <f>W22/V22*100</f>
        <v>16.775703330964564</v>
      </c>
    </row>
    <row r="23" spans="1:24" s="1" customFormat="1" ht="36.75" customHeight="1" x14ac:dyDescent="0.2">
      <c r="A23" s="671" t="s">
        <v>25</v>
      </c>
      <c r="B23" s="672"/>
      <c r="C23" s="673"/>
      <c r="D23" s="47"/>
      <c r="E23" s="57">
        <f>SUM(E20:E22)</f>
        <v>1</v>
      </c>
      <c r="F23" s="61">
        <v>955489</v>
      </c>
      <c r="G23" s="61">
        <v>480870</v>
      </c>
      <c r="H23" s="47">
        <f t="shared" ref="H23:Q23" si="3">SUM(H20:H22)</f>
        <v>281</v>
      </c>
      <c r="I23" s="47">
        <f t="shared" si="3"/>
        <v>294</v>
      </c>
      <c r="J23" s="47">
        <f t="shared" si="3"/>
        <v>93</v>
      </c>
      <c r="K23" s="47">
        <f t="shared" si="3"/>
        <v>97</v>
      </c>
      <c r="L23" s="47">
        <f t="shared" si="3"/>
        <v>95</v>
      </c>
      <c r="M23" s="47">
        <f t="shared" si="3"/>
        <v>98</v>
      </c>
      <c r="N23" s="47">
        <f t="shared" si="3"/>
        <v>93</v>
      </c>
      <c r="O23" s="47">
        <f t="shared" si="3"/>
        <v>99</v>
      </c>
      <c r="P23" s="47">
        <f t="shared" si="3"/>
        <v>0</v>
      </c>
      <c r="Q23" s="47">
        <f t="shared" si="3"/>
        <v>0</v>
      </c>
      <c r="R23" s="49">
        <f t="shared" si="1"/>
        <v>281</v>
      </c>
      <c r="S23" s="49">
        <f t="shared" si="1"/>
        <v>294</v>
      </c>
      <c r="T23" s="49">
        <f>S23-R23</f>
        <v>13</v>
      </c>
      <c r="U23" s="49"/>
      <c r="V23" s="152">
        <f t="shared" si="2"/>
        <v>106.45161290322579</v>
      </c>
      <c r="W23" s="152">
        <f>G23/F23*100</f>
        <v>50.327109992893696</v>
      </c>
      <c r="X23" s="152">
        <f>W23/V23*100</f>
        <v>47.276982114536509</v>
      </c>
    </row>
    <row r="24" spans="1:24" s="4" customFormat="1" ht="14.25" customHeight="1" x14ac:dyDescent="0.2">
      <c r="A24" s="38"/>
      <c r="B24" s="38"/>
      <c r="C24" s="38"/>
      <c r="D24" s="38"/>
      <c r="E24" s="38"/>
      <c r="F24" s="62"/>
      <c r="G24" s="38"/>
      <c r="H24" s="38"/>
      <c r="I24" s="38"/>
      <c r="J24" s="38"/>
      <c r="K24" s="38"/>
      <c r="L24" s="38"/>
      <c r="M24" s="38"/>
      <c r="N24" s="38"/>
      <c r="O24" s="38"/>
      <c r="P24" s="38"/>
      <c r="Q24" s="38"/>
      <c r="R24" s="38"/>
      <c r="S24" s="38"/>
      <c r="T24" s="38"/>
      <c r="U24" s="38"/>
      <c r="V24" s="38"/>
      <c r="W24" s="38"/>
      <c r="X24" s="38"/>
    </row>
    <row r="25" spans="1:24" s="4" customFormat="1" ht="14.25" customHeight="1" x14ac:dyDescent="0.2">
      <c r="A25" s="38"/>
      <c r="B25" s="37" t="s">
        <v>26</v>
      </c>
      <c r="C25" s="38"/>
      <c r="D25" s="38"/>
      <c r="E25" s="38"/>
      <c r="F25" s="62"/>
      <c r="G25" s="38"/>
      <c r="H25" s="38" t="s">
        <v>27</v>
      </c>
      <c r="I25" s="38"/>
      <c r="J25" s="38"/>
      <c r="K25" s="38"/>
      <c r="L25" s="38"/>
      <c r="M25" s="38"/>
      <c r="N25" s="38"/>
      <c r="O25" s="38"/>
      <c r="P25" s="38"/>
      <c r="Q25" s="38"/>
      <c r="R25" s="35"/>
      <c r="S25" s="35"/>
      <c r="T25" s="35"/>
      <c r="U25" s="35"/>
      <c r="V25" s="38"/>
      <c r="W25" s="38"/>
      <c r="X25" s="38"/>
    </row>
    <row r="26" spans="1:24" x14ac:dyDescent="0.2">
      <c r="J26" s="115"/>
      <c r="K26" s="115"/>
      <c r="L26" s="115"/>
      <c r="M26" s="115"/>
      <c r="N26" s="115"/>
      <c r="O26" s="115"/>
      <c r="P26" s="115"/>
    </row>
    <row r="27" spans="1:24" x14ac:dyDescent="0.2">
      <c r="J27" s="115"/>
      <c r="K27" s="115"/>
      <c r="L27" s="115"/>
      <c r="M27" s="115"/>
      <c r="N27" s="115"/>
      <c r="O27" s="115"/>
      <c r="P27" s="115"/>
    </row>
    <row r="28" spans="1:24" x14ac:dyDescent="0.2">
      <c r="J28" s="115"/>
      <c r="K28" s="115"/>
      <c r="L28" s="115"/>
      <c r="M28" s="115"/>
      <c r="N28" s="115"/>
      <c r="O28" s="115"/>
      <c r="P28" s="115"/>
    </row>
    <row r="29" spans="1:24" x14ac:dyDescent="0.2">
      <c r="J29" s="115"/>
      <c r="K29" s="115"/>
      <c r="L29" s="115"/>
      <c r="M29" s="115"/>
      <c r="N29" s="115"/>
      <c r="O29" s="115"/>
      <c r="P29" s="115"/>
    </row>
    <row r="30" spans="1:24" x14ac:dyDescent="0.2">
      <c r="J30" s="115"/>
      <c r="K30" s="115"/>
      <c r="L30" s="115"/>
      <c r="M30" s="115"/>
      <c r="N30" s="115"/>
      <c r="O30" s="115"/>
      <c r="P30" s="115"/>
    </row>
  </sheetData>
  <mergeCells count="31">
    <mergeCell ref="A13:B13"/>
    <mergeCell ref="A1:X1"/>
    <mergeCell ref="A2:X2"/>
    <mergeCell ref="A3:X3"/>
    <mergeCell ref="A4:X4"/>
    <mergeCell ref="A5:X5"/>
    <mergeCell ref="A6:X6"/>
    <mergeCell ref="A7:X7"/>
    <mergeCell ref="A9:B9"/>
    <mergeCell ref="A10:B10"/>
    <mergeCell ref="A11:B11"/>
    <mergeCell ref="A12:B12"/>
    <mergeCell ref="U18:U19"/>
    <mergeCell ref="V18:X18"/>
    <mergeCell ref="B19:C19"/>
    <mergeCell ref="B20:C20"/>
    <mergeCell ref="A15:X15"/>
    <mergeCell ref="A16:X16"/>
    <mergeCell ref="A18:C18"/>
    <mergeCell ref="D18:D19"/>
    <mergeCell ref="E18:E19"/>
    <mergeCell ref="F18:G18"/>
    <mergeCell ref="H18:I18"/>
    <mergeCell ref="J18:K18"/>
    <mergeCell ref="L18:M18"/>
    <mergeCell ref="N18:O18"/>
    <mergeCell ref="B21:C21"/>
    <mergeCell ref="B22:C22"/>
    <mergeCell ref="A23:C23"/>
    <mergeCell ref="P18:Q18"/>
    <mergeCell ref="R18:T18"/>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topLeftCell="A15" workbookViewId="0">
      <selection activeCell="G24" sqref="G24"/>
    </sheetView>
  </sheetViews>
  <sheetFormatPr baseColWidth="10" defaultRowHeight="12.75" x14ac:dyDescent="0.2"/>
  <cols>
    <col min="1" max="1" width="5.42578125" style="35" customWidth="1"/>
    <col min="2" max="2" width="12" style="35" customWidth="1"/>
    <col min="3" max="3" width="40.7109375" style="35" customWidth="1"/>
    <col min="4" max="5" width="12.28515625" style="35" customWidth="1"/>
    <col min="6" max="6" width="12.140625" style="35" customWidth="1"/>
    <col min="7" max="7" width="12" style="35" customWidth="1"/>
    <col min="8" max="13" width="9.28515625" style="35" hidden="1" customWidth="1"/>
    <col min="14" max="15" width="9.28515625" style="35" customWidth="1"/>
    <col min="16" max="20" width="9.28515625" style="35" hidden="1" customWidth="1"/>
    <col min="21" max="21" width="20.42578125" style="35" customWidth="1"/>
    <col min="22" max="24" width="8.85546875" style="35" customWidth="1"/>
    <col min="25" max="16384" width="11.42578125" style="35"/>
  </cols>
  <sheetData>
    <row r="1" spans="1:24" x14ac:dyDescent="0.2">
      <c r="A1" s="670" t="s">
        <v>54</v>
      </c>
      <c r="B1" s="670"/>
      <c r="C1" s="670"/>
      <c r="D1" s="670"/>
      <c r="E1" s="670"/>
      <c r="F1" s="670"/>
      <c r="G1" s="670"/>
      <c r="H1" s="670"/>
      <c r="I1" s="670"/>
      <c r="J1" s="670"/>
      <c r="K1" s="670"/>
      <c r="L1" s="670"/>
      <c r="M1" s="670"/>
      <c r="N1" s="670"/>
      <c r="O1" s="670"/>
      <c r="P1" s="670"/>
      <c r="Q1" s="670"/>
      <c r="R1" s="670"/>
      <c r="S1" s="670"/>
      <c r="T1" s="670"/>
      <c r="U1" s="670"/>
      <c r="V1" s="670"/>
      <c r="W1" s="670"/>
      <c r="X1" s="670"/>
    </row>
    <row r="2" spans="1:24" x14ac:dyDescent="0.2">
      <c r="A2" s="670" t="s">
        <v>0</v>
      </c>
      <c r="B2" s="670"/>
      <c r="C2" s="670"/>
      <c r="D2" s="670"/>
      <c r="E2" s="670"/>
      <c r="F2" s="670"/>
      <c r="G2" s="670"/>
      <c r="H2" s="670"/>
      <c r="I2" s="670"/>
      <c r="J2" s="670"/>
      <c r="K2" s="670"/>
      <c r="L2" s="670"/>
      <c r="M2" s="670"/>
      <c r="N2" s="670"/>
      <c r="O2" s="670"/>
      <c r="P2" s="670"/>
      <c r="Q2" s="670"/>
      <c r="R2" s="670"/>
      <c r="S2" s="670"/>
      <c r="T2" s="670"/>
      <c r="U2" s="670"/>
      <c r="V2" s="670"/>
      <c r="W2" s="670"/>
      <c r="X2" s="670"/>
    </row>
    <row r="3" spans="1:24" x14ac:dyDescent="0.2">
      <c r="A3" s="670" t="s">
        <v>16</v>
      </c>
      <c r="B3" s="670"/>
      <c r="C3" s="670"/>
      <c r="D3" s="670"/>
      <c r="E3" s="670"/>
      <c r="F3" s="670"/>
      <c r="G3" s="670"/>
      <c r="H3" s="670"/>
      <c r="I3" s="670"/>
      <c r="J3" s="670"/>
      <c r="K3" s="670"/>
      <c r="L3" s="670"/>
      <c r="M3" s="670"/>
      <c r="N3" s="670"/>
      <c r="O3" s="670"/>
      <c r="P3" s="670"/>
      <c r="Q3" s="670"/>
      <c r="R3" s="670"/>
      <c r="S3" s="670"/>
      <c r="T3" s="670"/>
      <c r="U3" s="670"/>
      <c r="V3" s="670"/>
      <c r="W3" s="670"/>
      <c r="X3" s="670"/>
    </row>
    <row r="4" spans="1:24" hidden="1" x14ac:dyDescent="0.2">
      <c r="A4" s="659" t="s">
        <v>55</v>
      </c>
      <c r="B4" s="659"/>
      <c r="C4" s="659"/>
      <c r="D4" s="659"/>
      <c r="E4" s="659"/>
      <c r="F4" s="659"/>
      <c r="G4" s="659"/>
      <c r="H4" s="659"/>
      <c r="I4" s="659"/>
      <c r="J4" s="659"/>
      <c r="K4" s="659"/>
      <c r="L4" s="659"/>
      <c r="M4" s="659"/>
      <c r="N4" s="659"/>
      <c r="O4" s="659"/>
      <c r="P4" s="659"/>
      <c r="Q4" s="659"/>
      <c r="R4" s="659"/>
      <c r="S4" s="659"/>
      <c r="T4" s="659"/>
      <c r="U4" s="659"/>
      <c r="V4" s="659"/>
      <c r="W4" s="659"/>
      <c r="X4" s="659"/>
    </row>
    <row r="5" spans="1:24" ht="12.75" hidden="1" customHeight="1" x14ac:dyDescent="0.2">
      <c r="A5" s="659" t="s">
        <v>56</v>
      </c>
      <c r="B5" s="659"/>
      <c r="C5" s="659"/>
      <c r="D5" s="659"/>
      <c r="E5" s="659"/>
      <c r="F5" s="659"/>
      <c r="G5" s="659"/>
      <c r="H5" s="659"/>
      <c r="I5" s="659"/>
      <c r="J5" s="659"/>
      <c r="K5" s="659"/>
      <c r="L5" s="659"/>
      <c r="M5" s="659"/>
      <c r="N5" s="659"/>
      <c r="O5" s="659"/>
      <c r="P5" s="659"/>
      <c r="Q5" s="659"/>
      <c r="R5" s="659"/>
      <c r="S5" s="659"/>
      <c r="T5" s="659"/>
      <c r="U5" s="659"/>
      <c r="V5" s="659"/>
      <c r="W5" s="659"/>
      <c r="X5" s="659"/>
    </row>
    <row r="6" spans="1:24" x14ac:dyDescent="0.2">
      <c r="A6" s="659" t="s">
        <v>57</v>
      </c>
      <c r="B6" s="659"/>
      <c r="C6" s="659"/>
      <c r="D6" s="659"/>
      <c r="E6" s="659"/>
      <c r="F6" s="659"/>
      <c r="G6" s="659"/>
      <c r="H6" s="659"/>
      <c r="I6" s="659"/>
      <c r="J6" s="659"/>
      <c r="K6" s="659"/>
      <c r="L6" s="659"/>
      <c r="M6" s="659"/>
      <c r="N6" s="659"/>
      <c r="O6" s="659"/>
      <c r="P6" s="659"/>
      <c r="Q6" s="659"/>
      <c r="R6" s="659"/>
      <c r="S6" s="659"/>
      <c r="T6" s="659"/>
      <c r="U6" s="659"/>
      <c r="V6" s="659"/>
      <c r="W6" s="659"/>
      <c r="X6" s="659"/>
    </row>
    <row r="7" spans="1:24" hidden="1" x14ac:dyDescent="0.2">
      <c r="A7" s="659" t="s">
        <v>130</v>
      </c>
      <c r="B7" s="659"/>
      <c r="C7" s="659"/>
      <c r="D7" s="659"/>
      <c r="E7" s="659"/>
      <c r="F7" s="659"/>
      <c r="G7" s="659"/>
      <c r="H7" s="659"/>
      <c r="I7" s="659"/>
      <c r="J7" s="659"/>
      <c r="K7" s="659"/>
      <c r="L7" s="659"/>
      <c r="M7" s="659"/>
      <c r="N7" s="659"/>
      <c r="O7" s="659"/>
      <c r="P7" s="659"/>
      <c r="Q7" s="659"/>
      <c r="R7" s="659"/>
      <c r="S7" s="659"/>
      <c r="T7" s="659"/>
      <c r="U7" s="659"/>
      <c r="V7" s="659"/>
      <c r="W7" s="659"/>
      <c r="X7" s="659"/>
    </row>
    <row r="8" spans="1:24" x14ac:dyDescent="0.2">
      <c r="A8" s="36"/>
      <c r="B8" s="36"/>
      <c r="C8" s="36"/>
      <c r="D8" s="36"/>
      <c r="E8" s="36"/>
      <c r="F8" s="36"/>
      <c r="G8" s="36"/>
      <c r="H8" s="36"/>
      <c r="I8" s="36"/>
      <c r="J8" s="36"/>
      <c r="K8" s="36"/>
      <c r="L8" s="36"/>
      <c r="M8" s="36"/>
      <c r="N8" s="36"/>
      <c r="O8" s="36"/>
      <c r="P8" s="36"/>
      <c r="Q8" s="36"/>
      <c r="R8" s="36"/>
      <c r="S8" s="36"/>
      <c r="T8" s="36"/>
      <c r="U8" s="36"/>
      <c r="V8" s="36"/>
      <c r="W8" s="36"/>
      <c r="X8" s="36"/>
    </row>
    <row r="9" spans="1:24" x14ac:dyDescent="0.2">
      <c r="A9" s="735" t="s">
        <v>37</v>
      </c>
      <c r="B9" s="735"/>
      <c r="C9" s="39" t="s">
        <v>227</v>
      </c>
      <c r="D9" s="40"/>
      <c r="E9" s="40"/>
      <c r="F9" s="40"/>
      <c r="G9" s="40"/>
      <c r="H9" s="40"/>
      <c r="I9" s="40"/>
      <c r="J9" s="40"/>
      <c r="K9" s="40"/>
      <c r="L9" s="40"/>
      <c r="M9" s="40"/>
      <c r="N9" s="40"/>
      <c r="O9" s="40"/>
      <c r="P9" s="40"/>
      <c r="Q9" s="40"/>
    </row>
    <row r="10" spans="1:24" x14ac:dyDescent="0.2">
      <c r="A10" s="735" t="s">
        <v>1</v>
      </c>
      <c r="B10" s="735"/>
      <c r="C10" s="39" t="s">
        <v>80</v>
      </c>
      <c r="D10" s="40"/>
      <c r="E10" s="40"/>
      <c r="F10" s="40"/>
      <c r="G10" s="40"/>
      <c r="H10" s="40"/>
      <c r="I10" s="40"/>
      <c r="J10" s="40"/>
      <c r="K10" s="40"/>
      <c r="L10" s="38"/>
      <c r="M10" s="38"/>
      <c r="N10" s="38"/>
      <c r="O10" s="38"/>
      <c r="P10" s="38"/>
      <c r="Q10" s="38"/>
    </row>
    <row r="11" spans="1:24" x14ac:dyDescent="0.2">
      <c r="A11" s="735" t="s">
        <v>65</v>
      </c>
      <c r="B11" s="735"/>
      <c r="C11" s="39" t="s">
        <v>239</v>
      </c>
      <c r="D11" s="40"/>
      <c r="E11" s="40"/>
      <c r="F11" s="40"/>
      <c r="G11" s="40"/>
      <c r="H11" s="40"/>
      <c r="I11" s="40"/>
      <c r="J11" s="40"/>
      <c r="K11" s="40"/>
      <c r="L11" s="38"/>
      <c r="M11" s="38"/>
      <c r="N11" s="38"/>
      <c r="O11" s="38"/>
      <c r="P11" s="38"/>
      <c r="Q11" s="38"/>
    </row>
    <row r="12" spans="1:24" x14ac:dyDescent="0.2">
      <c r="A12" s="735" t="s">
        <v>7</v>
      </c>
      <c r="B12" s="735"/>
      <c r="C12" s="39" t="s">
        <v>229</v>
      </c>
      <c r="D12" s="40"/>
      <c r="E12" s="40"/>
      <c r="F12" s="40"/>
      <c r="G12" s="40"/>
      <c r="H12" s="40"/>
      <c r="I12" s="40"/>
      <c r="J12" s="40"/>
      <c r="K12" s="40"/>
      <c r="L12" s="38"/>
      <c r="M12" s="38"/>
      <c r="N12" s="38"/>
      <c r="O12" s="38"/>
      <c r="P12" s="38"/>
      <c r="Q12" s="38"/>
    </row>
    <row r="13" spans="1:24" x14ac:dyDescent="0.2">
      <c r="A13" s="735" t="s">
        <v>230</v>
      </c>
      <c r="B13" s="735"/>
      <c r="C13" s="39" t="s">
        <v>231</v>
      </c>
      <c r="D13" s="40"/>
      <c r="E13" s="40"/>
      <c r="F13" s="40"/>
      <c r="G13" s="40"/>
      <c r="H13" s="40"/>
      <c r="I13" s="40"/>
      <c r="J13" s="40"/>
      <c r="K13" s="40"/>
      <c r="L13" s="38"/>
      <c r="M13" s="38"/>
      <c r="N13" s="38"/>
      <c r="O13" s="38"/>
      <c r="P13" s="38"/>
      <c r="Q13" s="38"/>
    </row>
    <row r="14" spans="1:24" x14ac:dyDescent="0.2">
      <c r="A14" s="40"/>
      <c r="B14" s="40"/>
      <c r="C14" s="40"/>
      <c r="D14" s="40"/>
      <c r="E14" s="40"/>
      <c r="F14" s="40"/>
      <c r="G14" s="40"/>
      <c r="H14" s="40"/>
      <c r="I14" s="40"/>
      <c r="J14" s="40"/>
      <c r="K14" s="40"/>
      <c r="L14" s="38"/>
      <c r="M14" s="38"/>
      <c r="N14" s="38"/>
      <c r="O14" s="38"/>
      <c r="P14" s="38"/>
      <c r="Q14" s="38" t="s">
        <v>40</v>
      </c>
      <c r="U14" s="42"/>
    </row>
    <row r="15" spans="1:24" x14ac:dyDescent="0.2">
      <c r="A15" s="659" t="s">
        <v>4</v>
      </c>
      <c r="B15" s="659"/>
      <c r="C15" s="659"/>
      <c r="D15" s="659"/>
      <c r="E15" s="659"/>
      <c r="F15" s="659"/>
      <c r="G15" s="659"/>
      <c r="H15" s="659"/>
      <c r="I15" s="659"/>
      <c r="J15" s="659"/>
      <c r="K15" s="659"/>
      <c r="L15" s="659"/>
      <c r="M15" s="659"/>
      <c r="N15" s="659"/>
      <c r="O15" s="659"/>
      <c r="P15" s="659"/>
      <c r="Q15" s="659"/>
      <c r="R15" s="659"/>
      <c r="S15" s="659"/>
      <c r="T15" s="659"/>
      <c r="U15" s="659"/>
      <c r="V15" s="659"/>
      <c r="W15" s="659"/>
      <c r="X15" s="659"/>
    </row>
    <row r="16" spans="1:24" ht="44.25" customHeight="1" x14ac:dyDescent="0.2">
      <c r="A16" s="674" t="s">
        <v>232</v>
      </c>
      <c r="B16" s="674"/>
      <c r="C16" s="674"/>
      <c r="D16" s="674"/>
      <c r="E16" s="674"/>
      <c r="F16" s="674"/>
      <c r="G16" s="674"/>
      <c r="H16" s="674"/>
      <c r="I16" s="674"/>
      <c r="J16" s="674"/>
      <c r="K16" s="674"/>
      <c r="L16" s="674"/>
      <c r="M16" s="674"/>
      <c r="N16" s="674"/>
      <c r="O16" s="674"/>
      <c r="P16" s="674"/>
      <c r="Q16" s="674"/>
      <c r="R16" s="674"/>
      <c r="S16" s="674"/>
      <c r="T16" s="674"/>
      <c r="U16" s="674"/>
      <c r="V16" s="674"/>
      <c r="W16" s="674"/>
      <c r="X16" s="674"/>
    </row>
    <row r="17" spans="1:24" x14ac:dyDescent="0.2">
      <c r="A17" s="38"/>
      <c r="B17" s="38"/>
      <c r="C17" s="38"/>
      <c r="D17" s="38"/>
      <c r="E17" s="38"/>
      <c r="F17" s="38"/>
      <c r="G17" s="38"/>
      <c r="H17" s="38"/>
      <c r="I17" s="38"/>
      <c r="J17" s="38"/>
      <c r="K17" s="38"/>
      <c r="L17" s="38"/>
      <c r="M17" s="38"/>
      <c r="N17" s="38"/>
      <c r="O17" s="38"/>
      <c r="P17" s="38"/>
      <c r="Q17" s="38"/>
    </row>
    <row r="18" spans="1:24" ht="12.75" customHeight="1" x14ac:dyDescent="0.2">
      <c r="A18" s="661" t="s">
        <v>5</v>
      </c>
      <c r="B18" s="662"/>
      <c r="C18" s="663"/>
      <c r="D18" s="664" t="s">
        <v>8</v>
      </c>
      <c r="E18" s="664" t="s">
        <v>18</v>
      </c>
      <c r="F18" s="666" t="s">
        <v>19</v>
      </c>
      <c r="G18" s="667"/>
      <c r="H18" s="666" t="s">
        <v>20</v>
      </c>
      <c r="I18" s="667"/>
      <c r="J18" s="661" t="s">
        <v>14</v>
      </c>
      <c r="K18" s="663"/>
      <c r="L18" s="661" t="s">
        <v>10</v>
      </c>
      <c r="M18" s="663"/>
      <c r="N18" s="661" t="s">
        <v>13</v>
      </c>
      <c r="O18" s="663"/>
      <c r="P18" s="661" t="s">
        <v>15</v>
      </c>
      <c r="Q18" s="663"/>
      <c r="R18" s="658" t="s">
        <v>28</v>
      </c>
      <c r="S18" s="658"/>
      <c r="T18" s="658"/>
      <c r="U18" s="668" t="s">
        <v>29</v>
      </c>
      <c r="V18" s="666" t="s">
        <v>31</v>
      </c>
      <c r="W18" s="669"/>
      <c r="X18" s="667"/>
    </row>
    <row r="19" spans="1:24" ht="25.5" x14ac:dyDescent="0.2">
      <c r="A19" s="43" t="s">
        <v>17</v>
      </c>
      <c r="B19" s="658" t="s">
        <v>6</v>
      </c>
      <c r="C19" s="658"/>
      <c r="D19" s="665"/>
      <c r="E19" s="665"/>
      <c r="F19" s="44" t="s">
        <v>21</v>
      </c>
      <c r="G19" s="44" t="s">
        <v>22</v>
      </c>
      <c r="H19" s="44" t="s">
        <v>23</v>
      </c>
      <c r="I19" s="44" t="s">
        <v>24</v>
      </c>
      <c r="J19" s="45" t="s">
        <v>11</v>
      </c>
      <c r="K19" s="45" t="s">
        <v>12</v>
      </c>
      <c r="L19" s="45" t="s">
        <v>11</v>
      </c>
      <c r="M19" s="45" t="s">
        <v>12</v>
      </c>
      <c r="N19" s="45" t="s">
        <v>11</v>
      </c>
      <c r="O19" s="45" t="s">
        <v>12</v>
      </c>
      <c r="P19" s="45" t="s">
        <v>11</v>
      </c>
      <c r="Q19" s="45" t="s">
        <v>12</v>
      </c>
      <c r="R19" s="45" t="s">
        <v>11</v>
      </c>
      <c r="S19" s="45" t="s">
        <v>12</v>
      </c>
      <c r="T19" s="45" t="s">
        <v>30</v>
      </c>
      <c r="U19" s="668"/>
      <c r="V19" s="44" t="s">
        <v>32</v>
      </c>
      <c r="W19" s="44" t="s">
        <v>33</v>
      </c>
      <c r="X19" s="44" t="s">
        <v>34</v>
      </c>
    </row>
    <row r="20" spans="1:24" ht="45" customHeight="1" x14ac:dyDescent="0.2">
      <c r="A20" s="149">
        <v>1</v>
      </c>
      <c r="B20" s="734" t="s">
        <v>233</v>
      </c>
      <c r="C20" s="734"/>
      <c r="D20" s="150" t="s">
        <v>234</v>
      </c>
      <c r="E20" s="151">
        <v>0.4</v>
      </c>
      <c r="F20" s="135">
        <f>$F$23*E20</f>
        <v>266734</v>
      </c>
      <c r="G20" s="135">
        <f>$G$23*E20</f>
        <v>142518</v>
      </c>
      <c r="H20" s="152">
        <f t="shared" ref="H20:I22" si="0">J20+L20+N20+P20</f>
        <v>270</v>
      </c>
      <c r="I20" s="152">
        <f t="shared" si="0"/>
        <v>272</v>
      </c>
      <c r="J20" s="149">
        <v>90</v>
      </c>
      <c r="K20" s="153">
        <v>90</v>
      </c>
      <c r="L20" s="149">
        <v>90</v>
      </c>
      <c r="M20" s="152">
        <v>90</v>
      </c>
      <c r="N20" s="149">
        <v>90</v>
      </c>
      <c r="O20" s="152">
        <v>92</v>
      </c>
      <c r="P20" s="149"/>
      <c r="Q20" s="152"/>
      <c r="R20" s="53">
        <f t="shared" ref="R20:S23" si="1">J20+L20+N20+P20</f>
        <v>270</v>
      </c>
      <c r="S20" s="53">
        <f t="shared" si="1"/>
        <v>272</v>
      </c>
      <c r="T20" s="53">
        <f>S20-R20</f>
        <v>2</v>
      </c>
      <c r="U20" s="114"/>
      <c r="V20" s="152">
        <f>O20/N20*100</f>
        <v>102.22222222222221</v>
      </c>
      <c r="W20" s="152">
        <f>G20/F20*100</f>
        <v>53.430758733419815</v>
      </c>
      <c r="X20" s="113">
        <f>W20/V20*100</f>
        <v>52.2692205000846</v>
      </c>
    </row>
    <row r="21" spans="1:24" ht="45" customHeight="1" x14ac:dyDescent="0.2">
      <c r="A21" s="149">
        <v>2</v>
      </c>
      <c r="B21" s="734" t="s">
        <v>235</v>
      </c>
      <c r="C21" s="734"/>
      <c r="D21" s="150" t="s">
        <v>73</v>
      </c>
      <c r="E21" s="151">
        <v>0.3</v>
      </c>
      <c r="F21" s="135">
        <f>$F$23*E21</f>
        <v>200050.5</v>
      </c>
      <c r="G21" s="135">
        <f>$G$23*E21</f>
        <v>106888.5</v>
      </c>
      <c r="H21" s="152">
        <f t="shared" si="0"/>
        <v>8</v>
      </c>
      <c r="I21" s="152">
        <f t="shared" si="0"/>
        <v>10</v>
      </c>
      <c r="J21" s="149">
        <v>2</v>
      </c>
      <c r="K21" s="153">
        <v>4</v>
      </c>
      <c r="L21" s="149">
        <v>4</v>
      </c>
      <c r="M21" s="152">
        <v>4</v>
      </c>
      <c r="N21" s="149">
        <v>2</v>
      </c>
      <c r="O21" s="152">
        <v>2</v>
      </c>
      <c r="P21" s="149"/>
      <c r="Q21" s="152"/>
      <c r="R21" s="53">
        <f t="shared" si="1"/>
        <v>8</v>
      </c>
      <c r="S21" s="53">
        <f t="shared" si="1"/>
        <v>10</v>
      </c>
      <c r="T21" s="53">
        <f>S21-R21</f>
        <v>2</v>
      </c>
      <c r="U21" s="114"/>
      <c r="V21" s="152">
        <f t="shared" ref="V21:V23" si="2">O21/N21*100</f>
        <v>100</v>
      </c>
      <c r="W21" s="152">
        <f>G21/F21*100</f>
        <v>53.430758733419815</v>
      </c>
      <c r="X21" s="113">
        <f>W21/V21*100</f>
        <v>53.430758733419815</v>
      </c>
    </row>
    <row r="22" spans="1:24" ht="45" customHeight="1" x14ac:dyDescent="0.2">
      <c r="A22" s="149">
        <v>3</v>
      </c>
      <c r="B22" s="734" t="s">
        <v>236</v>
      </c>
      <c r="C22" s="734"/>
      <c r="D22" s="150" t="s">
        <v>73</v>
      </c>
      <c r="E22" s="151">
        <v>0.3</v>
      </c>
      <c r="F22" s="135">
        <f>$F$23*E22</f>
        <v>200050.5</v>
      </c>
      <c r="G22" s="135">
        <f>$G$23*E22</f>
        <v>106888.5</v>
      </c>
      <c r="H22" s="152">
        <f t="shared" si="0"/>
        <v>3</v>
      </c>
      <c r="I22" s="152">
        <f t="shared" si="0"/>
        <v>7</v>
      </c>
      <c r="J22" s="149">
        <v>1</v>
      </c>
      <c r="K22" s="153">
        <v>3</v>
      </c>
      <c r="L22" s="149">
        <v>1</v>
      </c>
      <c r="M22" s="152">
        <v>1</v>
      </c>
      <c r="N22" s="149">
        <v>1</v>
      </c>
      <c r="O22" s="152">
        <v>3</v>
      </c>
      <c r="P22" s="149"/>
      <c r="Q22" s="152"/>
      <c r="R22" s="53">
        <f t="shared" si="1"/>
        <v>3</v>
      </c>
      <c r="S22" s="53">
        <f t="shared" si="1"/>
        <v>7</v>
      </c>
      <c r="T22" s="53">
        <f>S22-R22</f>
        <v>4</v>
      </c>
      <c r="U22" s="114"/>
      <c r="V22" s="152">
        <f t="shared" si="2"/>
        <v>300</v>
      </c>
      <c r="W22" s="152">
        <f>G22/F22*100</f>
        <v>53.430758733419815</v>
      </c>
      <c r="X22" s="113">
        <f>W22/V22*100</f>
        <v>17.810252911139937</v>
      </c>
    </row>
    <row r="23" spans="1:24" s="1" customFormat="1" ht="36.75" customHeight="1" x14ac:dyDescent="0.2">
      <c r="A23" s="671" t="s">
        <v>25</v>
      </c>
      <c r="B23" s="672"/>
      <c r="C23" s="673"/>
      <c r="D23" s="47"/>
      <c r="E23" s="48">
        <f>SUM(E20:E22)</f>
        <v>1</v>
      </c>
      <c r="F23" s="61">
        <v>666835</v>
      </c>
      <c r="G23" s="61">
        <v>356295</v>
      </c>
      <c r="H23" s="47">
        <f t="shared" ref="H23:Q23" si="3">SUM(H20:H22)</f>
        <v>281</v>
      </c>
      <c r="I23" s="47">
        <f t="shared" si="3"/>
        <v>289</v>
      </c>
      <c r="J23" s="47">
        <f t="shared" si="3"/>
        <v>93</v>
      </c>
      <c r="K23" s="47">
        <f t="shared" si="3"/>
        <v>97</v>
      </c>
      <c r="L23" s="47">
        <f t="shared" si="3"/>
        <v>95</v>
      </c>
      <c r="M23" s="47">
        <f t="shared" si="3"/>
        <v>95</v>
      </c>
      <c r="N23" s="47">
        <f t="shared" si="3"/>
        <v>93</v>
      </c>
      <c r="O23" s="47">
        <f t="shared" si="3"/>
        <v>97</v>
      </c>
      <c r="P23" s="47">
        <f t="shared" si="3"/>
        <v>0</v>
      </c>
      <c r="Q23" s="47">
        <f t="shared" si="3"/>
        <v>0</v>
      </c>
      <c r="R23" s="49">
        <f t="shared" si="1"/>
        <v>281</v>
      </c>
      <c r="S23" s="49">
        <f t="shared" si="1"/>
        <v>289</v>
      </c>
      <c r="T23" s="49">
        <f>S23-R23</f>
        <v>8</v>
      </c>
      <c r="U23" s="49"/>
      <c r="V23" s="152">
        <f t="shared" si="2"/>
        <v>104.3010752688172</v>
      </c>
      <c r="W23" s="152">
        <f>G23/F23*100</f>
        <v>53.430758733419815</v>
      </c>
      <c r="X23" s="113">
        <f>W23/V23*100</f>
        <v>51.227428476371571</v>
      </c>
    </row>
    <row r="24" spans="1:24" s="4" customFormat="1" ht="14.25" customHeight="1" x14ac:dyDescent="0.2">
      <c r="A24" s="38"/>
      <c r="B24" s="38"/>
      <c r="C24" s="38"/>
      <c r="D24" s="38"/>
      <c r="E24" s="38"/>
      <c r="F24" s="62"/>
      <c r="G24" s="38"/>
      <c r="H24" s="38"/>
      <c r="I24" s="38"/>
      <c r="J24" s="38"/>
      <c r="K24" s="38"/>
      <c r="L24" s="38"/>
      <c r="M24" s="38"/>
      <c r="N24" s="38"/>
      <c r="O24" s="38"/>
      <c r="P24" s="38"/>
      <c r="Q24" s="38"/>
      <c r="R24" s="38"/>
      <c r="S24" s="38"/>
      <c r="T24" s="38"/>
      <c r="U24" s="38"/>
      <c r="V24" s="38"/>
      <c r="W24" s="38"/>
      <c r="X24" s="38"/>
    </row>
    <row r="25" spans="1:24" s="4" customFormat="1" ht="14.25" customHeight="1" x14ac:dyDescent="0.2">
      <c r="A25" s="38"/>
      <c r="B25" s="37" t="s">
        <v>26</v>
      </c>
      <c r="C25" s="38"/>
      <c r="D25" s="38"/>
      <c r="E25" s="38"/>
      <c r="F25" s="62"/>
      <c r="G25" s="38"/>
      <c r="H25" s="38" t="s">
        <v>27</v>
      </c>
      <c r="I25" s="38"/>
      <c r="J25" s="38"/>
      <c r="K25" s="38"/>
      <c r="L25" s="38"/>
      <c r="M25" s="38"/>
      <c r="N25" s="38"/>
      <c r="O25" s="38"/>
      <c r="P25" s="38"/>
      <c r="Q25" s="38"/>
      <c r="R25" s="38"/>
      <c r="S25" s="38"/>
      <c r="T25" s="38"/>
      <c r="U25" s="38"/>
      <c r="V25" s="38"/>
      <c r="W25" s="38"/>
      <c r="X25" s="38"/>
    </row>
    <row r="26" spans="1:24" x14ac:dyDescent="0.2">
      <c r="J26" s="115"/>
      <c r="K26" s="115"/>
      <c r="L26" s="115"/>
      <c r="M26" s="115"/>
      <c r="N26" s="115"/>
      <c r="O26" s="115"/>
      <c r="P26" s="115"/>
    </row>
    <row r="27" spans="1:24" x14ac:dyDescent="0.2">
      <c r="J27" s="115"/>
      <c r="K27" s="115"/>
      <c r="L27" s="115"/>
      <c r="M27" s="115"/>
      <c r="N27" s="115"/>
      <c r="O27" s="115"/>
      <c r="P27" s="115"/>
    </row>
    <row r="28" spans="1:24" x14ac:dyDescent="0.2">
      <c r="J28" s="115"/>
      <c r="K28" s="115"/>
      <c r="L28" s="115"/>
      <c r="M28" s="115"/>
      <c r="N28" s="115"/>
      <c r="O28" s="115"/>
      <c r="P28" s="115"/>
    </row>
  </sheetData>
  <mergeCells count="31">
    <mergeCell ref="A13:B13"/>
    <mergeCell ref="A1:X1"/>
    <mergeCell ref="A2:X2"/>
    <mergeCell ref="A3:X3"/>
    <mergeCell ref="A4:X4"/>
    <mergeCell ref="A5:X5"/>
    <mergeCell ref="A6:X6"/>
    <mergeCell ref="A7:X7"/>
    <mergeCell ref="A9:B9"/>
    <mergeCell ref="A10:B10"/>
    <mergeCell ref="A11:B11"/>
    <mergeCell ref="A12:B12"/>
    <mergeCell ref="U18:U19"/>
    <mergeCell ref="V18:X18"/>
    <mergeCell ref="B19:C19"/>
    <mergeCell ref="B20:C20"/>
    <mergeCell ref="A15:X15"/>
    <mergeCell ref="A16:X16"/>
    <mergeCell ref="A18:C18"/>
    <mergeCell ref="D18:D19"/>
    <mergeCell ref="E18:E19"/>
    <mergeCell ref="F18:G18"/>
    <mergeCell ref="H18:I18"/>
    <mergeCell ref="J18:K18"/>
    <mergeCell ref="L18:M18"/>
    <mergeCell ref="N18:O18"/>
    <mergeCell ref="B21:C21"/>
    <mergeCell ref="B22:C22"/>
    <mergeCell ref="A23:C23"/>
    <mergeCell ref="P18:Q18"/>
    <mergeCell ref="R18:T18"/>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2"/>
  <sheetViews>
    <sheetView topLeftCell="A15" workbookViewId="0">
      <selection activeCell="G24" sqref="G24"/>
    </sheetView>
  </sheetViews>
  <sheetFormatPr baseColWidth="10" defaultRowHeight="12.75" x14ac:dyDescent="0.2"/>
  <cols>
    <col min="1" max="1" width="5.42578125" style="35" customWidth="1"/>
    <col min="2" max="2" width="12" style="35" customWidth="1"/>
    <col min="3" max="3" width="40.7109375" style="35" customWidth="1"/>
    <col min="4" max="4" width="12.28515625" style="35" customWidth="1"/>
    <col min="5" max="5" width="10.85546875" style="35" customWidth="1"/>
    <col min="6" max="6" width="14" style="35" customWidth="1"/>
    <col min="7" max="7" width="12.28515625" style="35" customWidth="1"/>
    <col min="8" max="8" width="10.5703125" style="35" hidden="1" customWidth="1"/>
    <col min="9" max="13" width="9.28515625" style="35" hidden="1" customWidth="1"/>
    <col min="14" max="15" width="9.28515625" style="35" customWidth="1"/>
    <col min="16" max="20" width="9.28515625" style="35" hidden="1" customWidth="1"/>
    <col min="21" max="21" width="21.7109375" style="35" customWidth="1"/>
    <col min="22" max="24" width="8.7109375" style="35" customWidth="1"/>
    <col min="25" max="16384" width="11.42578125" style="35"/>
  </cols>
  <sheetData>
    <row r="1" spans="1:24" x14ac:dyDescent="0.2">
      <c r="A1" s="670" t="s">
        <v>54</v>
      </c>
      <c r="B1" s="670"/>
      <c r="C1" s="670"/>
      <c r="D1" s="670"/>
      <c r="E1" s="670"/>
      <c r="F1" s="670"/>
      <c r="G1" s="670"/>
      <c r="H1" s="670"/>
      <c r="I1" s="670"/>
      <c r="J1" s="670"/>
      <c r="K1" s="670"/>
      <c r="L1" s="670"/>
      <c r="M1" s="670"/>
      <c r="N1" s="670"/>
      <c r="O1" s="670"/>
      <c r="P1" s="670"/>
      <c r="Q1" s="670"/>
      <c r="R1" s="670"/>
      <c r="S1" s="670"/>
      <c r="T1" s="670"/>
      <c r="U1" s="670"/>
      <c r="V1" s="670"/>
      <c r="W1" s="670"/>
      <c r="X1" s="670"/>
    </row>
    <row r="2" spans="1:24" x14ac:dyDescent="0.2">
      <c r="A2" s="670" t="s">
        <v>0</v>
      </c>
      <c r="B2" s="670"/>
      <c r="C2" s="670"/>
      <c r="D2" s="670"/>
      <c r="E2" s="670"/>
      <c r="F2" s="670"/>
      <c r="G2" s="670"/>
      <c r="H2" s="670"/>
      <c r="I2" s="670"/>
      <c r="J2" s="670"/>
      <c r="K2" s="670"/>
      <c r="L2" s="670"/>
      <c r="M2" s="670"/>
      <c r="N2" s="670"/>
      <c r="O2" s="670"/>
      <c r="P2" s="670"/>
      <c r="Q2" s="670"/>
      <c r="R2" s="670"/>
      <c r="S2" s="670"/>
      <c r="T2" s="670"/>
      <c r="U2" s="670"/>
      <c r="V2" s="670"/>
      <c r="W2" s="670"/>
      <c r="X2" s="670"/>
    </row>
    <row r="3" spans="1:24" x14ac:dyDescent="0.2">
      <c r="A3" s="670" t="s">
        <v>16</v>
      </c>
      <c r="B3" s="670"/>
      <c r="C3" s="670"/>
      <c r="D3" s="670"/>
      <c r="E3" s="670"/>
      <c r="F3" s="670"/>
      <c r="G3" s="670"/>
      <c r="H3" s="670"/>
      <c r="I3" s="670"/>
      <c r="J3" s="670"/>
      <c r="K3" s="670"/>
      <c r="L3" s="670"/>
      <c r="M3" s="670"/>
      <c r="N3" s="670"/>
      <c r="O3" s="670"/>
      <c r="P3" s="670"/>
      <c r="Q3" s="670"/>
      <c r="R3" s="670"/>
      <c r="S3" s="670"/>
      <c r="T3" s="670"/>
      <c r="U3" s="670"/>
      <c r="V3" s="670"/>
      <c r="W3" s="670"/>
      <c r="X3" s="670"/>
    </row>
    <row r="4" spans="1:24" ht="12.75" hidden="1" customHeight="1" x14ac:dyDescent="0.2">
      <c r="A4" s="659" t="s">
        <v>55</v>
      </c>
      <c r="B4" s="659"/>
      <c r="C4" s="659"/>
      <c r="D4" s="659"/>
      <c r="E4" s="659"/>
      <c r="F4" s="659"/>
      <c r="G4" s="659"/>
      <c r="H4" s="659"/>
      <c r="I4" s="659"/>
      <c r="J4" s="659"/>
      <c r="K4" s="659"/>
      <c r="L4" s="659"/>
      <c r="M4" s="659"/>
      <c r="N4" s="659"/>
      <c r="O4" s="659"/>
      <c r="P4" s="659"/>
      <c r="Q4" s="659"/>
      <c r="R4" s="659"/>
      <c r="S4" s="659"/>
      <c r="T4" s="659"/>
      <c r="U4" s="659"/>
      <c r="V4" s="659"/>
      <c r="W4" s="659"/>
      <c r="X4" s="659"/>
    </row>
    <row r="5" spans="1:24" ht="12.75" hidden="1" customHeight="1" x14ac:dyDescent="0.2">
      <c r="A5" s="659" t="s">
        <v>56</v>
      </c>
      <c r="B5" s="659"/>
      <c r="C5" s="659"/>
      <c r="D5" s="659"/>
      <c r="E5" s="659"/>
      <c r="F5" s="659"/>
      <c r="G5" s="659"/>
      <c r="H5" s="659"/>
      <c r="I5" s="659"/>
      <c r="J5" s="659"/>
      <c r="K5" s="659"/>
      <c r="L5" s="659"/>
      <c r="M5" s="659"/>
      <c r="N5" s="659"/>
      <c r="O5" s="659"/>
      <c r="P5" s="659"/>
      <c r="Q5" s="659"/>
      <c r="R5" s="659"/>
      <c r="S5" s="659"/>
      <c r="T5" s="659"/>
      <c r="U5" s="659"/>
      <c r="V5" s="659"/>
      <c r="W5" s="659"/>
      <c r="X5" s="659"/>
    </row>
    <row r="6" spans="1:24" ht="12.75" customHeight="1" x14ac:dyDescent="0.2">
      <c r="A6" s="659" t="s">
        <v>57</v>
      </c>
      <c r="B6" s="659"/>
      <c r="C6" s="659"/>
      <c r="D6" s="659"/>
      <c r="E6" s="659"/>
      <c r="F6" s="659"/>
      <c r="G6" s="659"/>
      <c r="H6" s="659"/>
      <c r="I6" s="659"/>
      <c r="J6" s="659"/>
      <c r="K6" s="659"/>
      <c r="L6" s="659"/>
      <c r="M6" s="659"/>
      <c r="N6" s="659"/>
      <c r="O6" s="659"/>
      <c r="P6" s="659"/>
      <c r="Q6" s="659"/>
      <c r="R6" s="659"/>
      <c r="S6" s="659"/>
      <c r="T6" s="659"/>
      <c r="U6" s="659"/>
      <c r="V6" s="659"/>
      <c r="W6" s="659"/>
      <c r="X6" s="659"/>
    </row>
    <row r="7" spans="1:24" hidden="1" x14ac:dyDescent="0.2">
      <c r="A7" s="659" t="s">
        <v>62</v>
      </c>
      <c r="B7" s="659"/>
      <c r="C7" s="659"/>
      <c r="D7" s="659"/>
      <c r="E7" s="659"/>
      <c r="F7" s="659"/>
      <c r="G7" s="659"/>
      <c r="H7" s="659"/>
      <c r="I7" s="659"/>
      <c r="J7" s="659"/>
      <c r="K7" s="659"/>
      <c r="L7" s="659"/>
      <c r="M7" s="659"/>
      <c r="N7" s="659"/>
      <c r="O7" s="659"/>
      <c r="P7" s="659"/>
      <c r="Q7" s="659"/>
      <c r="R7" s="659"/>
      <c r="S7" s="659"/>
      <c r="T7" s="659"/>
      <c r="U7" s="659"/>
      <c r="V7" s="659"/>
      <c r="W7" s="659"/>
      <c r="X7" s="659"/>
    </row>
    <row r="8" spans="1:24" x14ac:dyDescent="0.2">
      <c r="A8" s="36"/>
      <c r="B8" s="36"/>
      <c r="C8" s="36"/>
      <c r="D8" s="36"/>
      <c r="E8" s="36"/>
      <c r="F8" s="36"/>
      <c r="G8" s="36"/>
      <c r="H8" s="36"/>
      <c r="I8" s="36"/>
      <c r="J8" s="36"/>
      <c r="K8" s="36"/>
      <c r="L8" s="36"/>
      <c r="M8" s="36"/>
      <c r="N8" s="36"/>
      <c r="O8" s="36"/>
      <c r="P8" s="36"/>
      <c r="Q8" s="36"/>
      <c r="R8" s="36"/>
      <c r="S8" s="36"/>
      <c r="T8" s="36"/>
      <c r="U8" s="36"/>
      <c r="V8" s="36"/>
      <c r="W8" s="36"/>
      <c r="X8" s="36"/>
    </row>
    <row r="9" spans="1:24" x14ac:dyDescent="0.2">
      <c r="A9" s="735" t="s">
        <v>37</v>
      </c>
      <c r="B9" s="735"/>
      <c r="C9" s="39" t="s">
        <v>227</v>
      </c>
      <c r="D9" s="40"/>
      <c r="E9" s="40"/>
      <c r="F9" s="40"/>
      <c r="G9" s="40"/>
      <c r="H9" s="40"/>
      <c r="I9" s="40"/>
      <c r="J9" s="40"/>
      <c r="K9" s="40"/>
      <c r="L9" s="40"/>
      <c r="M9" s="40"/>
      <c r="N9" s="40"/>
      <c r="O9" s="40"/>
      <c r="P9" s="40"/>
      <c r="Q9" s="40"/>
    </row>
    <row r="10" spans="1:24" x14ac:dyDescent="0.2">
      <c r="A10" s="735" t="s">
        <v>1</v>
      </c>
      <c r="B10" s="735"/>
      <c r="C10" s="39" t="s">
        <v>80</v>
      </c>
      <c r="D10" s="40"/>
      <c r="E10" s="40"/>
      <c r="F10" s="40"/>
      <c r="G10" s="40"/>
      <c r="H10" s="40"/>
      <c r="I10" s="40"/>
      <c r="J10" s="40"/>
      <c r="K10" s="40"/>
      <c r="L10" s="38"/>
      <c r="M10" s="38"/>
      <c r="N10" s="38"/>
      <c r="O10" s="38"/>
      <c r="P10" s="38"/>
      <c r="Q10" s="38"/>
    </row>
    <row r="11" spans="1:24" x14ac:dyDescent="0.2">
      <c r="A11" s="735" t="s">
        <v>65</v>
      </c>
      <c r="B11" s="735"/>
      <c r="C11" s="39" t="s">
        <v>240</v>
      </c>
      <c r="D11" s="40"/>
      <c r="E11" s="40"/>
      <c r="F11" s="40"/>
      <c r="G11" s="40"/>
      <c r="H11" s="40"/>
      <c r="I11" s="40"/>
      <c r="J11" s="40"/>
      <c r="K11" s="40"/>
      <c r="L11" s="38"/>
      <c r="M11" s="38"/>
      <c r="N11" s="38"/>
      <c r="O11" s="38"/>
      <c r="P11" s="38"/>
      <c r="Q11" s="38"/>
    </row>
    <row r="12" spans="1:24" x14ac:dyDescent="0.2">
      <c r="A12" s="735" t="s">
        <v>7</v>
      </c>
      <c r="B12" s="735"/>
      <c r="C12" s="39" t="s">
        <v>241</v>
      </c>
      <c r="D12" s="40"/>
      <c r="E12" s="40"/>
      <c r="F12" s="40"/>
      <c r="G12" s="40"/>
      <c r="H12" s="40"/>
      <c r="I12" s="40"/>
      <c r="J12" s="40"/>
      <c r="K12" s="40"/>
      <c r="L12" s="38"/>
      <c r="M12" s="38"/>
      <c r="N12" s="38"/>
      <c r="O12" s="38"/>
      <c r="P12" s="38"/>
      <c r="Q12" s="38"/>
    </row>
    <row r="13" spans="1:24" x14ac:dyDescent="0.2">
      <c r="A13" s="735" t="s">
        <v>230</v>
      </c>
      <c r="B13" s="735"/>
      <c r="C13" s="39" t="s">
        <v>231</v>
      </c>
      <c r="D13" s="40"/>
      <c r="E13" s="40"/>
      <c r="F13" s="40"/>
      <c r="G13" s="40"/>
      <c r="H13" s="40"/>
      <c r="I13" s="40"/>
      <c r="J13" s="40"/>
      <c r="K13" s="40"/>
      <c r="L13" s="38"/>
      <c r="M13" s="38"/>
      <c r="N13" s="38"/>
      <c r="O13" s="38"/>
      <c r="P13" s="38"/>
      <c r="Q13" s="38"/>
    </row>
    <row r="14" spans="1:24" x14ac:dyDescent="0.2">
      <c r="A14" s="40"/>
      <c r="B14" s="40"/>
      <c r="C14" s="40"/>
      <c r="D14" s="40"/>
      <c r="E14" s="40"/>
      <c r="F14" s="40"/>
      <c r="G14" s="40"/>
      <c r="H14" s="40"/>
      <c r="I14" s="40"/>
      <c r="J14" s="40"/>
      <c r="K14" s="40"/>
      <c r="L14" s="38"/>
      <c r="M14" s="38"/>
      <c r="N14" s="38"/>
      <c r="O14" s="38"/>
      <c r="P14" s="38"/>
      <c r="Q14" s="38" t="s">
        <v>40</v>
      </c>
      <c r="U14" s="42"/>
    </row>
    <row r="15" spans="1:24" x14ac:dyDescent="0.2">
      <c r="A15" s="659" t="s">
        <v>4</v>
      </c>
      <c r="B15" s="659"/>
      <c r="C15" s="659"/>
      <c r="D15" s="659"/>
      <c r="E15" s="659"/>
      <c r="F15" s="659"/>
      <c r="G15" s="659"/>
      <c r="H15" s="659"/>
      <c r="I15" s="659"/>
      <c r="J15" s="659"/>
      <c r="K15" s="659"/>
      <c r="L15" s="659"/>
      <c r="M15" s="659"/>
      <c r="N15" s="659"/>
      <c r="O15" s="659"/>
      <c r="P15" s="659"/>
      <c r="Q15" s="659"/>
      <c r="R15" s="659"/>
      <c r="S15" s="659"/>
      <c r="T15" s="659"/>
      <c r="U15" s="659"/>
      <c r="V15" s="659"/>
      <c r="W15" s="659"/>
      <c r="X15" s="659"/>
    </row>
    <row r="16" spans="1:24" ht="41.25" customHeight="1" x14ac:dyDescent="0.2">
      <c r="A16" s="674" t="s">
        <v>232</v>
      </c>
      <c r="B16" s="674"/>
      <c r="C16" s="674"/>
      <c r="D16" s="674"/>
      <c r="E16" s="674"/>
      <c r="F16" s="674"/>
      <c r="G16" s="674"/>
      <c r="H16" s="674"/>
      <c r="I16" s="674"/>
      <c r="J16" s="674"/>
      <c r="K16" s="674"/>
      <c r="L16" s="674"/>
      <c r="M16" s="674"/>
      <c r="N16" s="674"/>
      <c r="O16" s="674"/>
      <c r="P16" s="674"/>
      <c r="Q16" s="674"/>
      <c r="R16" s="674"/>
      <c r="S16" s="674"/>
      <c r="T16" s="674"/>
      <c r="U16" s="674"/>
      <c r="V16" s="674"/>
      <c r="W16" s="674"/>
      <c r="X16" s="674"/>
    </row>
    <row r="17" spans="1:24" x14ac:dyDescent="0.2">
      <c r="A17" s="38"/>
      <c r="B17" s="38"/>
      <c r="C17" s="38"/>
      <c r="D17" s="38"/>
      <c r="E17" s="38"/>
      <c r="F17" s="38"/>
      <c r="G17" s="38"/>
      <c r="H17" s="38"/>
      <c r="I17" s="38"/>
      <c r="J17" s="38"/>
      <c r="K17" s="38"/>
      <c r="L17" s="38"/>
      <c r="M17" s="38"/>
      <c r="N17" s="38"/>
      <c r="O17" s="38"/>
      <c r="P17" s="38"/>
      <c r="Q17" s="38"/>
    </row>
    <row r="18" spans="1:24" ht="12.75" customHeight="1" x14ac:dyDescent="0.2">
      <c r="A18" s="661" t="s">
        <v>5</v>
      </c>
      <c r="B18" s="662"/>
      <c r="C18" s="663"/>
      <c r="D18" s="664" t="s">
        <v>8</v>
      </c>
      <c r="E18" s="664" t="s">
        <v>18</v>
      </c>
      <c r="F18" s="666" t="s">
        <v>19</v>
      </c>
      <c r="G18" s="667"/>
      <c r="H18" s="666" t="s">
        <v>20</v>
      </c>
      <c r="I18" s="667"/>
      <c r="J18" s="661" t="s">
        <v>14</v>
      </c>
      <c r="K18" s="663"/>
      <c r="L18" s="661" t="s">
        <v>10</v>
      </c>
      <c r="M18" s="663"/>
      <c r="N18" s="661" t="s">
        <v>13</v>
      </c>
      <c r="O18" s="663"/>
      <c r="P18" s="661" t="s">
        <v>15</v>
      </c>
      <c r="Q18" s="663"/>
      <c r="R18" s="658" t="s">
        <v>28</v>
      </c>
      <c r="S18" s="658"/>
      <c r="T18" s="658"/>
      <c r="U18" s="668" t="s">
        <v>29</v>
      </c>
      <c r="V18" s="666" t="s">
        <v>31</v>
      </c>
      <c r="W18" s="669"/>
      <c r="X18" s="667"/>
    </row>
    <row r="19" spans="1:24" ht="25.5" x14ac:dyDescent="0.2">
      <c r="A19" s="43" t="s">
        <v>17</v>
      </c>
      <c r="B19" s="658" t="s">
        <v>6</v>
      </c>
      <c r="C19" s="658"/>
      <c r="D19" s="665"/>
      <c r="E19" s="665"/>
      <c r="F19" s="44" t="s">
        <v>21</v>
      </c>
      <c r="G19" s="44" t="s">
        <v>22</v>
      </c>
      <c r="H19" s="44" t="s">
        <v>23</v>
      </c>
      <c r="I19" s="44" t="s">
        <v>24</v>
      </c>
      <c r="J19" s="45" t="s">
        <v>11</v>
      </c>
      <c r="K19" s="45" t="s">
        <v>12</v>
      </c>
      <c r="L19" s="45" t="s">
        <v>11</v>
      </c>
      <c r="M19" s="45" t="s">
        <v>12</v>
      </c>
      <c r="N19" s="45" t="s">
        <v>11</v>
      </c>
      <c r="O19" s="45" t="s">
        <v>12</v>
      </c>
      <c r="P19" s="45" t="s">
        <v>11</v>
      </c>
      <c r="Q19" s="45" t="s">
        <v>12</v>
      </c>
      <c r="R19" s="45" t="s">
        <v>11</v>
      </c>
      <c r="S19" s="45" t="s">
        <v>12</v>
      </c>
      <c r="T19" s="45" t="s">
        <v>30</v>
      </c>
      <c r="U19" s="668"/>
      <c r="V19" s="44" t="s">
        <v>32</v>
      </c>
      <c r="W19" s="44" t="s">
        <v>33</v>
      </c>
      <c r="X19" s="44" t="s">
        <v>34</v>
      </c>
    </row>
    <row r="20" spans="1:24" ht="45" customHeight="1" x14ac:dyDescent="0.2">
      <c r="A20" s="149">
        <v>1</v>
      </c>
      <c r="B20" s="734" t="s">
        <v>233</v>
      </c>
      <c r="C20" s="734"/>
      <c r="D20" s="150" t="s">
        <v>234</v>
      </c>
      <c r="E20" s="151">
        <v>0.4</v>
      </c>
      <c r="F20" s="135">
        <f>$F$23*E20</f>
        <v>1134599.2</v>
      </c>
      <c r="G20" s="135">
        <f>$G$23*E20</f>
        <v>715502</v>
      </c>
      <c r="H20" s="152">
        <f t="shared" ref="H20:I22" si="0">J20+L20+N20+P20</f>
        <v>270</v>
      </c>
      <c r="I20" s="152">
        <f t="shared" si="0"/>
        <v>273</v>
      </c>
      <c r="J20" s="149">
        <v>90</v>
      </c>
      <c r="K20" s="153">
        <v>90</v>
      </c>
      <c r="L20" s="149">
        <v>90</v>
      </c>
      <c r="M20" s="154">
        <v>91</v>
      </c>
      <c r="N20" s="149">
        <v>90</v>
      </c>
      <c r="O20" s="152">
        <v>92</v>
      </c>
      <c r="P20" s="149"/>
      <c r="Q20" s="152"/>
      <c r="R20" s="158">
        <f t="shared" ref="R20:S23" si="1">J20+L20+N20+P20</f>
        <v>270</v>
      </c>
      <c r="S20" s="158">
        <f t="shared" si="1"/>
        <v>273</v>
      </c>
      <c r="T20" s="158">
        <f>S20-R20</f>
        <v>3</v>
      </c>
      <c r="U20" s="54"/>
      <c r="V20" s="152">
        <f>O20/N20*100</f>
        <v>102.22222222222221</v>
      </c>
      <c r="W20" s="152">
        <f>G20/F20*100</f>
        <v>63.062092763682543</v>
      </c>
      <c r="X20" s="152">
        <f>W20/V20*100</f>
        <v>61.691177703602499</v>
      </c>
    </row>
    <row r="21" spans="1:24" ht="45" customHeight="1" x14ac:dyDescent="0.2">
      <c r="A21" s="149">
        <v>2</v>
      </c>
      <c r="B21" s="734" t="s">
        <v>235</v>
      </c>
      <c r="C21" s="734"/>
      <c r="D21" s="150" t="s">
        <v>73</v>
      </c>
      <c r="E21" s="151">
        <v>0.3</v>
      </c>
      <c r="F21" s="135">
        <f>$F$23*E21</f>
        <v>850949.4</v>
      </c>
      <c r="G21" s="135">
        <f>$G$23*E21</f>
        <v>536626.5</v>
      </c>
      <c r="H21" s="152">
        <f t="shared" si="0"/>
        <v>8</v>
      </c>
      <c r="I21" s="152">
        <f t="shared" si="0"/>
        <v>17</v>
      </c>
      <c r="J21" s="149">
        <v>2</v>
      </c>
      <c r="K21" s="153">
        <v>3</v>
      </c>
      <c r="L21" s="149">
        <v>4</v>
      </c>
      <c r="M21" s="154">
        <v>5</v>
      </c>
      <c r="N21" s="149">
        <v>2</v>
      </c>
      <c r="O21" s="152">
        <v>9</v>
      </c>
      <c r="P21" s="149"/>
      <c r="Q21" s="152"/>
      <c r="R21" s="158">
        <f t="shared" si="1"/>
        <v>8</v>
      </c>
      <c r="S21" s="158">
        <f t="shared" si="1"/>
        <v>17</v>
      </c>
      <c r="T21" s="158">
        <f>S21-R21</f>
        <v>9</v>
      </c>
      <c r="U21" s="114"/>
      <c r="V21" s="152">
        <f t="shared" ref="V21:V23" si="2">O21/N21*100</f>
        <v>450</v>
      </c>
      <c r="W21" s="152">
        <f>G21/F21*100</f>
        <v>63.062092763682543</v>
      </c>
      <c r="X21" s="152">
        <f>W21/V21*100</f>
        <v>14.013798391929456</v>
      </c>
    </row>
    <row r="22" spans="1:24" ht="45" customHeight="1" x14ac:dyDescent="0.2">
      <c r="A22" s="149">
        <v>3</v>
      </c>
      <c r="B22" s="734" t="s">
        <v>236</v>
      </c>
      <c r="C22" s="734"/>
      <c r="D22" s="150" t="s">
        <v>73</v>
      </c>
      <c r="E22" s="151">
        <v>0.3</v>
      </c>
      <c r="F22" s="135">
        <f>$F$23*E22</f>
        <v>850949.4</v>
      </c>
      <c r="G22" s="135">
        <f>$G$23*E22</f>
        <v>536626.5</v>
      </c>
      <c r="H22" s="152">
        <f t="shared" si="0"/>
        <v>3</v>
      </c>
      <c r="I22" s="152">
        <f t="shared" si="0"/>
        <v>14</v>
      </c>
      <c r="J22" s="149">
        <v>1</v>
      </c>
      <c r="K22" s="153">
        <v>3</v>
      </c>
      <c r="L22" s="149">
        <v>1</v>
      </c>
      <c r="M22" s="154">
        <v>4</v>
      </c>
      <c r="N22" s="149">
        <v>1</v>
      </c>
      <c r="O22" s="152">
        <v>7</v>
      </c>
      <c r="P22" s="149"/>
      <c r="Q22" s="152"/>
      <c r="R22" s="158">
        <f t="shared" si="1"/>
        <v>3</v>
      </c>
      <c r="S22" s="158">
        <f t="shared" si="1"/>
        <v>14</v>
      </c>
      <c r="T22" s="158">
        <f>S22-R22</f>
        <v>11</v>
      </c>
      <c r="U22" s="114"/>
      <c r="V22" s="152">
        <f t="shared" si="2"/>
        <v>700</v>
      </c>
      <c r="W22" s="152">
        <f>G22/F22*100</f>
        <v>63.062092763682543</v>
      </c>
      <c r="X22" s="152">
        <f>W22/V22*100</f>
        <v>9.0088703948117921</v>
      </c>
    </row>
    <row r="23" spans="1:24" s="1" customFormat="1" ht="36.75" customHeight="1" x14ac:dyDescent="0.2">
      <c r="A23" s="671" t="s">
        <v>25</v>
      </c>
      <c r="B23" s="672"/>
      <c r="C23" s="673"/>
      <c r="D23" s="159"/>
      <c r="E23" s="48">
        <f>SUM(E20:E22)</f>
        <v>1</v>
      </c>
      <c r="F23" s="60">
        <v>2836498</v>
      </c>
      <c r="G23" s="160">
        <v>1788755</v>
      </c>
      <c r="H23" s="159">
        <f t="shared" ref="H23:Q23" si="3">SUM(H20:H22)</f>
        <v>281</v>
      </c>
      <c r="I23" s="159">
        <f t="shared" si="3"/>
        <v>304</v>
      </c>
      <c r="J23" s="159">
        <f t="shared" si="3"/>
        <v>93</v>
      </c>
      <c r="K23" s="159">
        <f t="shared" si="3"/>
        <v>96</v>
      </c>
      <c r="L23" s="159">
        <f t="shared" si="3"/>
        <v>95</v>
      </c>
      <c r="M23" s="159">
        <f t="shared" si="3"/>
        <v>100</v>
      </c>
      <c r="N23" s="159">
        <f t="shared" si="3"/>
        <v>93</v>
      </c>
      <c r="O23" s="159">
        <f t="shared" si="3"/>
        <v>108</v>
      </c>
      <c r="P23" s="159">
        <f t="shared" si="3"/>
        <v>0</v>
      </c>
      <c r="Q23" s="159">
        <f t="shared" si="3"/>
        <v>0</v>
      </c>
      <c r="R23" s="49">
        <f t="shared" si="1"/>
        <v>281</v>
      </c>
      <c r="S23" s="49">
        <f t="shared" si="1"/>
        <v>304</v>
      </c>
      <c r="T23" s="49">
        <f>S23-R23</f>
        <v>23</v>
      </c>
      <c r="U23" s="161"/>
      <c r="V23" s="152">
        <f t="shared" si="2"/>
        <v>116.12903225806453</v>
      </c>
      <c r="W23" s="152">
        <f>G23/F23*100</f>
        <v>63.062092763682543</v>
      </c>
      <c r="X23" s="152">
        <f>W23/V23*100</f>
        <v>54.303468768726624</v>
      </c>
    </row>
    <row r="24" spans="1:24" s="4" customFormat="1" ht="14.25" customHeight="1" x14ac:dyDescent="0.2">
      <c r="A24" s="38"/>
      <c r="B24" s="38"/>
      <c r="C24" s="38"/>
      <c r="D24" s="38"/>
      <c r="E24" s="38"/>
      <c r="F24" s="62"/>
      <c r="G24" s="38"/>
      <c r="H24" s="38"/>
      <c r="I24" s="38"/>
      <c r="J24" s="38"/>
      <c r="K24" s="38"/>
      <c r="L24" s="38"/>
      <c r="M24" s="38"/>
      <c r="N24" s="38"/>
      <c r="O24" s="38"/>
      <c r="P24" s="38"/>
      <c r="Q24" s="38"/>
      <c r="R24" s="38"/>
      <c r="S24" s="38"/>
      <c r="T24" s="38"/>
      <c r="U24" s="38"/>
      <c r="V24" s="38"/>
      <c r="W24" s="38"/>
      <c r="X24" s="38"/>
    </row>
    <row r="25" spans="1:24" s="4" customFormat="1" ht="14.25" customHeight="1" x14ac:dyDescent="0.2">
      <c r="A25" s="38"/>
      <c r="B25" s="37" t="s">
        <v>26</v>
      </c>
      <c r="C25" s="38"/>
      <c r="D25" s="38"/>
      <c r="E25" s="38"/>
      <c r="F25" s="62"/>
      <c r="G25" s="38"/>
      <c r="H25" s="38" t="s">
        <v>27</v>
      </c>
      <c r="I25" s="38"/>
      <c r="J25" s="38"/>
      <c r="K25" s="38"/>
      <c r="L25" s="38"/>
      <c r="M25" s="38"/>
      <c r="N25" s="38"/>
      <c r="O25" s="38"/>
      <c r="P25" s="38"/>
      <c r="Q25" s="38"/>
      <c r="R25" s="38"/>
      <c r="S25" s="38"/>
      <c r="T25" s="38"/>
      <c r="U25" s="38"/>
      <c r="V25" s="38"/>
      <c r="W25" s="38"/>
      <c r="X25" s="38"/>
    </row>
    <row r="26" spans="1:24" x14ac:dyDescent="0.2">
      <c r="J26" s="115"/>
      <c r="K26" s="115"/>
      <c r="L26" s="115"/>
      <c r="M26" s="115"/>
      <c r="N26" s="115"/>
      <c r="O26" s="115"/>
      <c r="P26" s="115"/>
    </row>
    <row r="27" spans="1:24" x14ac:dyDescent="0.2">
      <c r="J27" s="115"/>
      <c r="K27" s="115"/>
      <c r="L27" s="115"/>
      <c r="M27" s="115"/>
      <c r="N27" s="115"/>
      <c r="O27" s="115"/>
      <c r="P27" s="115"/>
    </row>
    <row r="28" spans="1:24" x14ac:dyDescent="0.2">
      <c r="J28" s="115"/>
      <c r="K28" s="115"/>
      <c r="L28" s="115"/>
      <c r="M28" s="115"/>
      <c r="N28" s="115"/>
      <c r="O28" s="115"/>
      <c r="P28" s="115"/>
    </row>
    <row r="29" spans="1:24" x14ac:dyDescent="0.2">
      <c r="J29" s="115"/>
      <c r="K29" s="115"/>
      <c r="L29" s="115"/>
      <c r="M29" s="115"/>
      <c r="N29" s="115"/>
      <c r="O29" s="115"/>
      <c r="P29" s="115"/>
    </row>
    <row r="30" spans="1:24" x14ac:dyDescent="0.2">
      <c r="J30" s="115"/>
      <c r="K30" s="115"/>
      <c r="L30" s="115"/>
      <c r="M30" s="115"/>
      <c r="N30" s="115"/>
      <c r="O30" s="115"/>
      <c r="P30" s="115"/>
    </row>
    <row r="31" spans="1:24" x14ac:dyDescent="0.2">
      <c r="J31" s="115"/>
      <c r="K31" s="115"/>
      <c r="L31" s="115"/>
      <c r="M31" s="115"/>
      <c r="N31" s="115"/>
      <c r="O31" s="115"/>
      <c r="P31" s="115"/>
    </row>
    <row r="32" spans="1:24" x14ac:dyDescent="0.2">
      <c r="J32" s="115"/>
      <c r="K32" s="115"/>
      <c r="L32" s="115"/>
      <c r="M32" s="115"/>
      <c r="N32" s="115"/>
      <c r="O32" s="115"/>
      <c r="P32" s="115"/>
    </row>
    <row r="33" spans="10:16" x14ac:dyDescent="0.2">
      <c r="J33" s="115"/>
      <c r="K33" s="115"/>
      <c r="L33" s="115"/>
      <c r="M33" s="115"/>
      <c r="N33" s="115"/>
      <c r="O33" s="115"/>
      <c r="P33" s="115"/>
    </row>
    <row r="34" spans="10:16" x14ac:dyDescent="0.2">
      <c r="J34" s="115"/>
      <c r="K34" s="115"/>
      <c r="L34" s="115"/>
      <c r="M34" s="115"/>
      <c r="N34" s="115"/>
      <c r="O34" s="115"/>
      <c r="P34" s="115"/>
    </row>
    <row r="35" spans="10:16" x14ac:dyDescent="0.2">
      <c r="J35" s="115"/>
      <c r="K35" s="115"/>
      <c r="L35" s="115"/>
      <c r="M35" s="115"/>
      <c r="N35" s="115"/>
      <c r="O35" s="115"/>
      <c r="P35" s="115"/>
    </row>
    <row r="36" spans="10:16" x14ac:dyDescent="0.2">
      <c r="J36" s="115"/>
      <c r="K36" s="115"/>
      <c r="L36" s="115"/>
      <c r="M36" s="115"/>
      <c r="N36" s="115"/>
      <c r="O36" s="115"/>
      <c r="P36" s="115"/>
    </row>
    <row r="37" spans="10:16" x14ac:dyDescent="0.2">
      <c r="J37" s="115"/>
      <c r="K37" s="115"/>
      <c r="L37" s="115"/>
      <c r="M37" s="115"/>
      <c r="N37" s="115"/>
      <c r="O37" s="115"/>
      <c r="P37" s="115"/>
    </row>
    <row r="38" spans="10:16" x14ac:dyDescent="0.2">
      <c r="J38" s="115"/>
      <c r="K38" s="115"/>
      <c r="L38" s="115"/>
      <c r="M38" s="115"/>
      <c r="N38" s="115"/>
      <c r="O38" s="115"/>
      <c r="P38" s="115"/>
    </row>
    <row r="39" spans="10:16" x14ac:dyDescent="0.2">
      <c r="J39" s="115"/>
      <c r="K39" s="115"/>
      <c r="L39" s="115"/>
      <c r="M39" s="115"/>
      <c r="N39" s="115"/>
      <c r="O39" s="115"/>
      <c r="P39" s="115"/>
    </row>
    <row r="40" spans="10:16" x14ac:dyDescent="0.2">
      <c r="J40" s="115"/>
      <c r="K40" s="115"/>
      <c r="L40" s="115"/>
      <c r="M40" s="115"/>
      <c r="N40" s="115"/>
      <c r="O40" s="115"/>
      <c r="P40" s="115"/>
    </row>
    <row r="41" spans="10:16" x14ac:dyDescent="0.2">
      <c r="J41" s="115"/>
      <c r="K41" s="115"/>
      <c r="L41" s="115"/>
      <c r="M41" s="115"/>
      <c r="N41" s="115"/>
      <c r="O41" s="115"/>
      <c r="P41" s="115"/>
    </row>
    <row r="42" spans="10:16" x14ac:dyDescent="0.2">
      <c r="J42" s="115"/>
      <c r="K42" s="115"/>
      <c r="L42" s="115"/>
      <c r="M42" s="115"/>
      <c r="N42" s="115"/>
      <c r="O42" s="115"/>
      <c r="P42" s="115"/>
    </row>
  </sheetData>
  <mergeCells count="31">
    <mergeCell ref="A13:B13"/>
    <mergeCell ref="A1:X1"/>
    <mergeCell ref="A2:X2"/>
    <mergeCell ref="A3:X3"/>
    <mergeCell ref="A4:X4"/>
    <mergeCell ref="A5:X5"/>
    <mergeCell ref="A6:X6"/>
    <mergeCell ref="A7:X7"/>
    <mergeCell ref="A9:B9"/>
    <mergeCell ref="A10:B10"/>
    <mergeCell ref="A11:B11"/>
    <mergeCell ref="A12:B12"/>
    <mergeCell ref="U18:U19"/>
    <mergeCell ref="V18:X18"/>
    <mergeCell ref="B19:C19"/>
    <mergeCell ref="B20:C20"/>
    <mergeCell ref="A15:X15"/>
    <mergeCell ref="A16:X16"/>
    <mergeCell ref="A18:C18"/>
    <mergeCell ref="D18:D19"/>
    <mergeCell ref="E18:E19"/>
    <mergeCell ref="F18:G18"/>
    <mergeCell ref="H18:I18"/>
    <mergeCell ref="J18:K18"/>
    <mergeCell ref="L18:M18"/>
    <mergeCell ref="N18:O18"/>
    <mergeCell ref="B21:C21"/>
    <mergeCell ref="B22:C22"/>
    <mergeCell ref="A23:C23"/>
    <mergeCell ref="P18:Q18"/>
    <mergeCell ref="R18:T18"/>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6"/>
  <sheetViews>
    <sheetView topLeftCell="A21" workbookViewId="0">
      <selection activeCell="G25" sqref="G25"/>
    </sheetView>
  </sheetViews>
  <sheetFormatPr baseColWidth="10" defaultRowHeight="12.75" x14ac:dyDescent="0.2"/>
  <cols>
    <col min="1" max="1" width="5.42578125" style="35" customWidth="1"/>
    <col min="2" max="2" width="12" style="35" customWidth="1"/>
    <col min="3" max="3" width="40.7109375" style="35" customWidth="1"/>
    <col min="4" max="4" width="12.28515625" style="35" customWidth="1"/>
    <col min="5" max="5" width="10.7109375" style="35" customWidth="1"/>
    <col min="6" max="6" width="13.42578125" style="35" customWidth="1"/>
    <col min="7" max="7" width="12.7109375" style="35" customWidth="1"/>
    <col min="8" max="13" width="9.28515625" style="35" hidden="1" customWidth="1"/>
    <col min="14" max="15" width="9.28515625" style="35" customWidth="1"/>
    <col min="16" max="20" width="9.28515625" style="35" hidden="1" customWidth="1"/>
    <col min="21" max="21" width="19.7109375" style="35" customWidth="1"/>
    <col min="22" max="24" width="8.85546875" style="35" customWidth="1"/>
    <col min="25" max="16384" width="11.42578125" style="35"/>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62</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21"/>
      <c r="B8" s="21"/>
      <c r="C8" s="21"/>
      <c r="D8" s="21"/>
      <c r="E8" s="21"/>
      <c r="F8" s="21"/>
      <c r="G8" s="21"/>
      <c r="H8" s="21"/>
      <c r="I8" s="21"/>
      <c r="J8" s="21"/>
      <c r="K8" s="21"/>
      <c r="L8" s="21"/>
      <c r="M8" s="21"/>
      <c r="N8" s="21"/>
      <c r="O8" s="21"/>
      <c r="P8" s="21"/>
      <c r="Q8" s="21"/>
      <c r="R8" s="21"/>
      <c r="S8" s="21"/>
      <c r="T8" s="21"/>
      <c r="U8" s="21"/>
      <c r="V8" s="21"/>
      <c r="W8" s="21"/>
      <c r="X8" s="21"/>
    </row>
    <row r="9" spans="1:24" x14ac:dyDescent="0.2">
      <c r="A9" s="737" t="s">
        <v>37</v>
      </c>
      <c r="B9" s="737"/>
      <c r="C9" s="18" t="s">
        <v>227</v>
      </c>
      <c r="D9" s="1"/>
      <c r="E9" s="1"/>
      <c r="F9" s="1"/>
      <c r="G9" s="1"/>
      <c r="H9" s="1"/>
      <c r="I9" s="1"/>
      <c r="J9" s="1"/>
      <c r="K9" s="1"/>
      <c r="L9" s="1"/>
      <c r="M9" s="1"/>
      <c r="N9" s="1"/>
      <c r="O9" s="1"/>
      <c r="P9" s="1"/>
      <c r="Q9" s="1"/>
    </row>
    <row r="10" spans="1:24" x14ac:dyDescent="0.2">
      <c r="A10" s="737" t="s">
        <v>1</v>
      </c>
      <c r="B10" s="737"/>
      <c r="C10" s="18" t="s">
        <v>80</v>
      </c>
      <c r="D10" s="1"/>
      <c r="E10" s="1"/>
      <c r="F10" s="1"/>
      <c r="G10" s="1"/>
      <c r="H10" s="1"/>
      <c r="I10" s="1"/>
      <c r="J10" s="1"/>
      <c r="K10" s="1"/>
      <c r="L10" s="4"/>
      <c r="M10" s="4"/>
      <c r="N10" s="4"/>
      <c r="O10" s="4"/>
      <c r="P10" s="4"/>
      <c r="Q10" s="4"/>
    </row>
    <row r="11" spans="1:24" x14ac:dyDescent="0.2">
      <c r="A11" s="737" t="s">
        <v>65</v>
      </c>
      <c r="B11" s="737"/>
      <c r="C11" s="18" t="s">
        <v>242</v>
      </c>
      <c r="D11" s="1"/>
      <c r="E11" s="1"/>
      <c r="F11" s="1"/>
      <c r="G11" s="1"/>
      <c r="H11" s="1"/>
      <c r="I11" s="1"/>
      <c r="J11" s="1"/>
      <c r="K11" s="1"/>
      <c r="L11" s="4"/>
      <c r="M11" s="4"/>
      <c r="N11" s="4"/>
      <c r="O11" s="4"/>
      <c r="P11" s="4"/>
      <c r="Q11" s="4"/>
    </row>
    <row r="12" spans="1:24" x14ac:dyDescent="0.2">
      <c r="A12" s="737" t="s">
        <v>7</v>
      </c>
      <c r="B12" s="737"/>
      <c r="C12" s="18" t="s">
        <v>238</v>
      </c>
      <c r="D12" s="1"/>
      <c r="E12" s="1"/>
      <c r="F12" s="1"/>
      <c r="G12" s="1"/>
      <c r="H12" s="1"/>
      <c r="I12" s="1"/>
      <c r="J12" s="1"/>
      <c r="K12" s="1"/>
      <c r="L12" s="4"/>
      <c r="M12" s="4"/>
      <c r="N12" s="4"/>
      <c r="O12" s="4"/>
      <c r="P12" s="4"/>
      <c r="Q12" s="4"/>
    </row>
    <row r="13" spans="1:24" x14ac:dyDescent="0.2">
      <c r="A13" s="737" t="s">
        <v>230</v>
      </c>
      <c r="B13" s="737"/>
      <c r="C13" s="18" t="s">
        <v>231</v>
      </c>
      <c r="D13" s="1"/>
      <c r="E13" s="1"/>
      <c r="F13" s="1"/>
      <c r="G13" s="1"/>
      <c r="H13" s="1"/>
      <c r="I13" s="1"/>
      <c r="J13" s="1"/>
      <c r="K13" s="1"/>
      <c r="L13" s="4"/>
      <c r="M13" s="4"/>
      <c r="N13" s="4"/>
      <c r="O13" s="4"/>
      <c r="P13" s="4"/>
      <c r="Q13" s="4"/>
    </row>
    <row r="14" spans="1:24" x14ac:dyDescent="0.2">
      <c r="A14" s="1"/>
      <c r="B14" s="1"/>
      <c r="C14" s="1"/>
      <c r="D14" s="1"/>
      <c r="E14" s="1"/>
      <c r="F14" s="1"/>
      <c r="G14" s="1"/>
      <c r="H14" s="1"/>
      <c r="I14" s="1"/>
      <c r="J14" s="1"/>
      <c r="K14" s="1"/>
      <c r="L14" s="4"/>
      <c r="M14" s="4"/>
      <c r="N14" s="4"/>
      <c r="O14" s="4"/>
      <c r="P14" s="4"/>
      <c r="Q14" s="4" t="s">
        <v>40</v>
      </c>
      <c r="T14" s="42"/>
      <c r="U14" s="42"/>
      <c r="X14" s="42"/>
    </row>
    <row r="15" spans="1:24" x14ac:dyDescent="0.2">
      <c r="A15" s="591" t="s">
        <v>4</v>
      </c>
      <c r="B15" s="591"/>
      <c r="C15" s="591"/>
      <c r="D15" s="591"/>
      <c r="E15" s="591"/>
      <c r="F15" s="591"/>
      <c r="G15" s="591"/>
      <c r="H15" s="591"/>
      <c r="I15" s="591"/>
      <c r="J15" s="591"/>
      <c r="K15" s="591"/>
      <c r="L15" s="591"/>
      <c r="M15" s="591"/>
      <c r="N15" s="591"/>
      <c r="O15" s="591"/>
      <c r="P15" s="591"/>
      <c r="Q15" s="591"/>
      <c r="R15" s="591"/>
      <c r="S15" s="591"/>
      <c r="T15" s="591"/>
      <c r="U15" s="591"/>
      <c r="V15" s="78"/>
      <c r="W15" s="78"/>
      <c r="X15" s="78"/>
    </row>
    <row r="16" spans="1:24" ht="46.5" customHeight="1" x14ac:dyDescent="0.2">
      <c r="A16" s="592" t="s">
        <v>232</v>
      </c>
      <c r="B16" s="592"/>
      <c r="C16" s="592"/>
      <c r="D16" s="592"/>
      <c r="E16" s="592"/>
      <c r="F16" s="592"/>
      <c r="G16" s="592"/>
      <c r="H16" s="592"/>
      <c r="I16" s="592"/>
      <c r="J16" s="592"/>
      <c r="K16" s="592"/>
      <c r="L16" s="592"/>
      <c r="M16" s="592"/>
      <c r="N16" s="592"/>
      <c r="O16" s="592"/>
      <c r="P16" s="592"/>
      <c r="Q16" s="592"/>
      <c r="R16" s="592"/>
      <c r="S16" s="592"/>
      <c r="T16" s="592"/>
      <c r="U16" s="592"/>
      <c r="V16" s="592"/>
      <c r="W16" s="592"/>
      <c r="X16" s="592"/>
    </row>
    <row r="17" spans="1:24" x14ac:dyDescent="0.2">
      <c r="A17" s="4"/>
      <c r="B17" s="4"/>
      <c r="C17" s="4"/>
      <c r="D17" s="4"/>
      <c r="E17" s="4"/>
      <c r="F17" s="4"/>
      <c r="G17" s="4"/>
      <c r="H17" s="4"/>
      <c r="I17" s="4"/>
      <c r="J17" s="4"/>
      <c r="K17" s="4"/>
      <c r="L17" s="4"/>
      <c r="M17" s="4"/>
      <c r="N17" s="4"/>
      <c r="O17" s="4"/>
      <c r="P17" s="4"/>
      <c r="Q17" s="4"/>
    </row>
    <row r="18" spans="1:24" ht="12.75" customHeight="1" x14ac:dyDescent="0.2">
      <c r="A18" s="588" t="s">
        <v>5</v>
      </c>
      <c r="B18" s="589"/>
      <c r="C18" s="590"/>
      <c r="D18" s="578" t="s">
        <v>8</v>
      </c>
      <c r="E18" s="578" t="s">
        <v>18</v>
      </c>
      <c r="F18" s="580" t="s">
        <v>19</v>
      </c>
      <c r="G18" s="581"/>
      <c r="H18" s="580" t="s">
        <v>20</v>
      </c>
      <c r="I18" s="581"/>
      <c r="J18" s="588" t="s">
        <v>14</v>
      </c>
      <c r="K18" s="590"/>
      <c r="L18" s="588" t="s">
        <v>10</v>
      </c>
      <c r="M18" s="590"/>
      <c r="N18" s="588" t="s">
        <v>13</v>
      </c>
      <c r="O18" s="590"/>
      <c r="P18" s="588" t="s">
        <v>15</v>
      </c>
      <c r="Q18" s="590"/>
      <c r="R18" s="586" t="s">
        <v>28</v>
      </c>
      <c r="S18" s="586"/>
      <c r="T18" s="586"/>
      <c r="U18" s="598" t="s">
        <v>29</v>
      </c>
      <c r="V18" s="580" t="s">
        <v>31</v>
      </c>
      <c r="W18" s="587"/>
      <c r="X18" s="581"/>
    </row>
    <row r="19" spans="1:24" ht="24" x14ac:dyDescent="0.2">
      <c r="A19" s="20" t="s">
        <v>17</v>
      </c>
      <c r="B19" s="586" t="s">
        <v>6</v>
      </c>
      <c r="C19" s="586"/>
      <c r="D19" s="579"/>
      <c r="E19" s="579"/>
      <c r="F19" s="17" t="s">
        <v>21</v>
      </c>
      <c r="G19" s="17" t="s">
        <v>22</v>
      </c>
      <c r="H19" s="17" t="s">
        <v>23</v>
      </c>
      <c r="I19" s="17" t="s">
        <v>24</v>
      </c>
      <c r="J19" s="2" t="s">
        <v>11</v>
      </c>
      <c r="K19" s="2" t="s">
        <v>12</v>
      </c>
      <c r="L19" s="2" t="s">
        <v>11</v>
      </c>
      <c r="M19" s="2" t="s">
        <v>12</v>
      </c>
      <c r="N19" s="2" t="s">
        <v>11</v>
      </c>
      <c r="O19" s="2" t="s">
        <v>12</v>
      </c>
      <c r="P19" s="2" t="s">
        <v>11</v>
      </c>
      <c r="Q19" s="2" t="s">
        <v>12</v>
      </c>
      <c r="R19" s="2" t="s">
        <v>11</v>
      </c>
      <c r="S19" s="2" t="s">
        <v>12</v>
      </c>
      <c r="T19" s="2" t="s">
        <v>30</v>
      </c>
      <c r="U19" s="598"/>
      <c r="V19" s="17" t="s">
        <v>32</v>
      </c>
      <c r="W19" s="17" t="s">
        <v>33</v>
      </c>
      <c r="X19" s="17" t="s">
        <v>34</v>
      </c>
    </row>
    <row r="20" spans="1:24" ht="45" customHeight="1" x14ac:dyDescent="0.2">
      <c r="A20" s="162">
        <v>1</v>
      </c>
      <c r="B20" s="675" t="s">
        <v>243</v>
      </c>
      <c r="C20" s="676"/>
      <c r="D20" s="163" t="s">
        <v>234</v>
      </c>
      <c r="E20" s="164">
        <v>0.3</v>
      </c>
      <c r="F20" s="135">
        <f>$F$24*E20</f>
        <v>2055186.2999999998</v>
      </c>
      <c r="G20" s="135">
        <f>$G$24*E20</f>
        <v>1406494.2</v>
      </c>
      <c r="H20" s="165">
        <f t="shared" ref="H20:I23" si="0">J20+L20+N20+P20</f>
        <v>546</v>
      </c>
      <c r="I20" s="165">
        <f t="shared" si="0"/>
        <v>545</v>
      </c>
      <c r="J20" s="166">
        <v>182</v>
      </c>
      <c r="K20" s="167">
        <v>179</v>
      </c>
      <c r="L20" s="166">
        <v>182</v>
      </c>
      <c r="M20" s="168">
        <v>182</v>
      </c>
      <c r="N20" s="166">
        <v>182</v>
      </c>
      <c r="O20" s="167">
        <v>184</v>
      </c>
      <c r="P20" s="166"/>
      <c r="Q20" s="167"/>
      <c r="R20" s="29">
        <f t="shared" ref="R20:S24" si="1">J20+L20+N20+P20</f>
        <v>546</v>
      </c>
      <c r="S20" s="29">
        <v>0</v>
      </c>
      <c r="T20" s="29">
        <f>S20-R20</f>
        <v>-546</v>
      </c>
      <c r="U20" s="32"/>
      <c r="V20" s="165">
        <f>O20/N20*100</f>
        <v>101.09890109890109</v>
      </c>
      <c r="W20" s="165">
        <f>G20/F20*100</f>
        <v>68.436335917575946</v>
      </c>
      <c r="X20" s="165">
        <f>W20/V20*100</f>
        <v>67.692462701080558</v>
      </c>
    </row>
    <row r="21" spans="1:24" ht="45" customHeight="1" x14ac:dyDescent="0.2">
      <c r="A21" s="162">
        <v>2</v>
      </c>
      <c r="B21" s="675" t="s">
        <v>244</v>
      </c>
      <c r="C21" s="676"/>
      <c r="D21" s="9" t="s">
        <v>245</v>
      </c>
      <c r="E21" s="164">
        <v>0.3</v>
      </c>
      <c r="F21" s="135">
        <f>$F$24*E21</f>
        <v>2055186.2999999998</v>
      </c>
      <c r="G21" s="135">
        <f>$G$24*E21</f>
        <v>1406494.2</v>
      </c>
      <c r="H21" s="165">
        <f t="shared" si="0"/>
        <v>66</v>
      </c>
      <c r="I21" s="165">
        <f t="shared" si="0"/>
        <v>16</v>
      </c>
      <c r="J21" s="166">
        <v>22</v>
      </c>
      <c r="K21" s="167">
        <v>9</v>
      </c>
      <c r="L21" s="166">
        <v>22</v>
      </c>
      <c r="M21" s="168">
        <v>3</v>
      </c>
      <c r="N21" s="166">
        <v>22</v>
      </c>
      <c r="O21" s="167">
        <v>4</v>
      </c>
      <c r="P21" s="166"/>
      <c r="Q21" s="167"/>
      <c r="R21" s="29">
        <f t="shared" si="1"/>
        <v>66</v>
      </c>
      <c r="S21" s="29">
        <f t="shared" si="1"/>
        <v>16</v>
      </c>
      <c r="T21" s="29">
        <f>S21-R21</f>
        <v>-50</v>
      </c>
      <c r="U21" s="32"/>
      <c r="V21" s="165">
        <f t="shared" ref="V21:V24" si="2">O21/N21*100</f>
        <v>18.181818181818183</v>
      </c>
      <c r="W21" s="165">
        <f>G21/F21*100</f>
        <v>68.436335917575946</v>
      </c>
      <c r="X21" s="165">
        <f>W21/V21*100</f>
        <v>376.39984754666767</v>
      </c>
    </row>
    <row r="22" spans="1:24" ht="51" customHeight="1" x14ac:dyDescent="0.2">
      <c r="A22" s="162">
        <v>3</v>
      </c>
      <c r="B22" s="736" t="s">
        <v>235</v>
      </c>
      <c r="C22" s="736"/>
      <c r="D22" s="9" t="s">
        <v>73</v>
      </c>
      <c r="E22" s="164">
        <v>0.3</v>
      </c>
      <c r="F22" s="135">
        <f>$F$24*E22</f>
        <v>2055186.2999999998</v>
      </c>
      <c r="G22" s="135">
        <f>$G$24*E22</f>
        <v>1406494.2</v>
      </c>
      <c r="H22" s="165">
        <f t="shared" si="0"/>
        <v>45</v>
      </c>
      <c r="I22" s="165">
        <f t="shared" si="0"/>
        <v>27</v>
      </c>
      <c r="J22" s="166">
        <v>15</v>
      </c>
      <c r="K22" s="167">
        <v>11</v>
      </c>
      <c r="L22" s="166">
        <v>15</v>
      </c>
      <c r="M22" s="168">
        <v>7</v>
      </c>
      <c r="N22" s="166">
        <v>15</v>
      </c>
      <c r="O22" s="167">
        <v>9</v>
      </c>
      <c r="P22" s="166"/>
      <c r="Q22" s="167"/>
      <c r="R22" s="29">
        <f t="shared" si="1"/>
        <v>45</v>
      </c>
      <c r="S22" s="29">
        <f t="shared" si="1"/>
        <v>27</v>
      </c>
      <c r="T22" s="29">
        <f>S22-R22</f>
        <v>-18</v>
      </c>
      <c r="U22" s="32"/>
      <c r="V22" s="165">
        <f t="shared" si="2"/>
        <v>60</v>
      </c>
      <c r="W22" s="165">
        <f>G22/F22*100</f>
        <v>68.436335917575946</v>
      </c>
      <c r="X22" s="165">
        <f>W22/V22*100</f>
        <v>114.06055986262658</v>
      </c>
    </row>
    <row r="23" spans="1:24" ht="45" customHeight="1" x14ac:dyDescent="0.2">
      <c r="A23" s="162">
        <v>5</v>
      </c>
      <c r="B23" s="736" t="s">
        <v>236</v>
      </c>
      <c r="C23" s="736"/>
      <c r="D23" s="9" t="s">
        <v>212</v>
      </c>
      <c r="E23" s="164">
        <v>0.1</v>
      </c>
      <c r="F23" s="135">
        <f>$F$24*E23</f>
        <v>685062.10000000009</v>
      </c>
      <c r="G23" s="135">
        <f>$G$24*E23</f>
        <v>468831.4</v>
      </c>
      <c r="H23" s="165">
        <f t="shared" si="0"/>
        <v>9</v>
      </c>
      <c r="I23" s="165">
        <f t="shared" si="0"/>
        <v>20</v>
      </c>
      <c r="J23" s="166">
        <v>3</v>
      </c>
      <c r="K23" s="167">
        <v>6</v>
      </c>
      <c r="L23" s="166">
        <v>3</v>
      </c>
      <c r="M23" s="168">
        <v>4</v>
      </c>
      <c r="N23" s="166">
        <v>3</v>
      </c>
      <c r="O23" s="167">
        <v>10</v>
      </c>
      <c r="P23" s="166"/>
      <c r="Q23" s="167"/>
      <c r="R23" s="29">
        <f t="shared" si="1"/>
        <v>9</v>
      </c>
      <c r="S23" s="29">
        <f t="shared" si="1"/>
        <v>20</v>
      </c>
      <c r="T23" s="29">
        <f>S23-R23</f>
        <v>11</v>
      </c>
      <c r="U23" s="32"/>
      <c r="V23" s="165">
        <f t="shared" si="2"/>
        <v>333.33333333333337</v>
      </c>
      <c r="W23" s="165">
        <f>G23/F23*100</f>
        <v>68.436335917575931</v>
      </c>
      <c r="X23" s="165">
        <f>W23/V23*100</f>
        <v>20.53090077527278</v>
      </c>
    </row>
    <row r="24" spans="1:24" s="1" customFormat="1" ht="12" x14ac:dyDescent="0.2">
      <c r="A24" s="575" t="s">
        <v>25</v>
      </c>
      <c r="B24" s="576"/>
      <c r="C24" s="577"/>
      <c r="D24" s="9"/>
      <c r="E24" s="55">
        <f>SUM(E20:E23)</f>
        <v>0.99999999999999989</v>
      </c>
      <c r="F24" s="10">
        <v>6850621</v>
      </c>
      <c r="G24" s="56">
        <v>4688314</v>
      </c>
      <c r="H24" s="9">
        <f t="shared" ref="H24:Q24" si="3">SUM(H20:H23)</f>
        <v>666</v>
      </c>
      <c r="I24" s="9">
        <f t="shared" si="3"/>
        <v>608</v>
      </c>
      <c r="J24" s="9">
        <f t="shared" si="3"/>
        <v>222</v>
      </c>
      <c r="K24" s="9">
        <f t="shared" si="3"/>
        <v>205</v>
      </c>
      <c r="L24" s="9">
        <f t="shared" si="3"/>
        <v>222</v>
      </c>
      <c r="M24" s="9">
        <f t="shared" si="3"/>
        <v>196</v>
      </c>
      <c r="N24" s="9">
        <f t="shared" si="3"/>
        <v>222</v>
      </c>
      <c r="O24" s="9">
        <f t="shared" si="3"/>
        <v>207</v>
      </c>
      <c r="P24" s="9">
        <f t="shared" si="3"/>
        <v>0</v>
      </c>
      <c r="Q24" s="9">
        <f t="shared" si="3"/>
        <v>0</v>
      </c>
      <c r="R24" s="8">
        <f t="shared" si="1"/>
        <v>666</v>
      </c>
      <c r="S24" s="8">
        <f t="shared" si="1"/>
        <v>608</v>
      </c>
      <c r="T24" s="8">
        <f>S24-R24</f>
        <v>-58</v>
      </c>
      <c r="U24" s="3"/>
      <c r="V24" s="165">
        <f t="shared" si="2"/>
        <v>93.243243243243242</v>
      </c>
      <c r="W24" s="165">
        <f>G24/F24*100</f>
        <v>68.436335917575946</v>
      </c>
      <c r="X24" s="165">
        <f>W24/V24*100</f>
        <v>73.395490694211887</v>
      </c>
    </row>
    <row r="25" spans="1:24" s="4" customFormat="1" ht="12" x14ac:dyDescent="0.2">
      <c r="F25" s="6"/>
    </row>
    <row r="26" spans="1:24" s="4" customFormat="1" ht="12" x14ac:dyDescent="0.2">
      <c r="B26" s="7" t="s">
        <v>26</v>
      </c>
      <c r="F26" s="6"/>
      <c r="H26" s="4" t="s">
        <v>27</v>
      </c>
    </row>
  </sheetData>
  <mergeCells count="32">
    <mergeCell ref="A13:B13"/>
    <mergeCell ref="A1:X1"/>
    <mergeCell ref="A2:X2"/>
    <mergeCell ref="A3:X3"/>
    <mergeCell ref="A4:X4"/>
    <mergeCell ref="A5:X5"/>
    <mergeCell ref="A6:X6"/>
    <mergeCell ref="A7:X7"/>
    <mergeCell ref="A9:B9"/>
    <mergeCell ref="A10:B10"/>
    <mergeCell ref="A11:B11"/>
    <mergeCell ref="A12:B12"/>
    <mergeCell ref="A15:U15"/>
    <mergeCell ref="A16:X16"/>
    <mergeCell ref="A18:C18"/>
    <mergeCell ref="D18:D19"/>
    <mergeCell ref="E18:E19"/>
    <mergeCell ref="F18:G18"/>
    <mergeCell ref="H18:I18"/>
    <mergeCell ref="J18:K18"/>
    <mergeCell ref="L18:M18"/>
    <mergeCell ref="N18:O18"/>
    <mergeCell ref="R18:T18"/>
    <mergeCell ref="U18:U19"/>
    <mergeCell ref="V18:X18"/>
    <mergeCell ref="B19:C19"/>
    <mergeCell ref="P18:Q18"/>
    <mergeCell ref="B20:C20"/>
    <mergeCell ref="B21:C21"/>
    <mergeCell ref="B22:C22"/>
    <mergeCell ref="B23:C23"/>
    <mergeCell ref="A24:C2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topLeftCell="A3" workbookViewId="0">
      <selection activeCell="G24" sqref="G24"/>
    </sheetView>
  </sheetViews>
  <sheetFormatPr baseColWidth="10" defaultRowHeight="12.75" x14ac:dyDescent="0.2"/>
  <cols>
    <col min="1" max="1" width="5.42578125" style="35" customWidth="1"/>
    <col min="2" max="2" width="12" style="35" customWidth="1"/>
    <col min="3" max="3" width="40.7109375" style="35" customWidth="1"/>
    <col min="4" max="4" width="12.28515625" style="35" customWidth="1"/>
    <col min="5" max="5" width="10.42578125" style="35" customWidth="1"/>
    <col min="6" max="6" width="13.85546875" style="35" customWidth="1"/>
    <col min="7" max="7" width="13" style="35" customWidth="1"/>
    <col min="8" max="13" width="9.28515625" style="35" hidden="1" customWidth="1"/>
    <col min="14" max="15" width="9.28515625" style="35" customWidth="1"/>
    <col min="16" max="20" width="9.28515625" style="35" hidden="1" customWidth="1"/>
    <col min="21" max="21" width="21.28515625" style="35" customWidth="1"/>
    <col min="22" max="24" width="8.85546875" style="35" customWidth="1"/>
    <col min="25" max="16384" width="11.42578125" style="35"/>
  </cols>
  <sheetData>
    <row r="1" spans="1:24" x14ac:dyDescent="0.2">
      <c r="A1" s="670" t="s">
        <v>54</v>
      </c>
      <c r="B1" s="670"/>
      <c r="C1" s="670"/>
      <c r="D1" s="670"/>
      <c r="E1" s="670"/>
      <c r="F1" s="670"/>
      <c r="G1" s="670"/>
      <c r="H1" s="670"/>
      <c r="I1" s="670"/>
      <c r="J1" s="670"/>
      <c r="K1" s="670"/>
      <c r="L1" s="670"/>
      <c r="M1" s="670"/>
      <c r="N1" s="670"/>
      <c r="O1" s="670"/>
      <c r="P1" s="670"/>
      <c r="Q1" s="670"/>
      <c r="R1" s="670"/>
      <c r="S1" s="670"/>
      <c r="T1" s="670"/>
      <c r="U1" s="670"/>
      <c r="V1" s="670"/>
      <c r="W1" s="670"/>
      <c r="X1" s="670"/>
    </row>
    <row r="2" spans="1:24" x14ac:dyDescent="0.2">
      <c r="A2" s="670" t="s">
        <v>0</v>
      </c>
      <c r="B2" s="670"/>
      <c r="C2" s="670"/>
      <c r="D2" s="670"/>
      <c r="E2" s="670"/>
      <c r="F2" s="670"/>
      <c r="G2" s="670"/>
      <c r="H2" s="670"/>
      <c r="I2" s="670"/>
      <c r="J2" s="670"/>
      <c r="K2" s="670"/>
      <c r="L2" s="670"/>
      <c r="M2" s="670"/>
      <c r="N2" s="670"/>
      <c r="O2" s="670"/>
      <c r="P2" s="670"/>
      <c r="Q2" s="670"/>
      <c r="R2" s="670"/>
      <c r="S2" s="670"/>
      <c r="T2" s="670"/>
      <c r="U2" s="670"/>
      <c r="V2" s="670"/>
      <c r="W2" s="670"/>
      <c r="X2" s="670"/>
    </row>
    <row r="3" spans="1:24" x14ac:dyDescent="0.2">
      <c r="A3" s="670" t="s">
        <v>16</v>
      </c>
      <c r="B3" s="670"/>
      <c r="C3" s="670"/>
      <c r="D3" s="670"/>
      <c r="E3" s="670"/>
      <c r="F3" s="670"/>
      <c r="G3" s="670"/>
      <c r="H3" s="670"/>
      <c r="I3" s="670"/>
      <c r="J3" s="670"/>
      <c r="K3" s="670"/>
      <c r="L3" s="670"/>
      <c r="M3" s="670"/>
      <c r="N3" s="670"/>
      <c r="O3" s="670"/>
      <c r="P3" s="670"/>
      <c r="Q3" s="670"/>
      <c r="R3" s="670"/>
      <c r="S3" s="670"/>
      <c r="T3" s="670"/>
      <c r="U3" s="670"/>
      <c r="V3" s="670"/>
      <c r="W3" s="670"/>
      <c r="X3" s="670"/>
    </row>
    <row r="4" spans="1:24" hidden="1" x14ac:dyDescent="0.2">
      <c r="A4" s="659" t="s">
        <v>55</v>
      </c>
      <c r="B4" s="659"/>
      <c r="C4" s="659"/>
      <c r="D4" s="659"/>
      <c r="E4" s="659"/>
      <c r="F4" s="659"/>
      <c r="G4" s="659"/>
      <c r="H4" s="659"/>
      <c r="I4" s="659"/>
      <c r="J4" s="659"/>
      <c r="K4" s="659"/>
      <c r="L4" s="659"/>
      <c r="M4" s="659"/>
      <c r="N4" s="659"/>
      <c r="O4" s="659"/>
      <c r="P4" s="659"/>
      <c r="Q4" s="659"/>
      <c r="R4" s="659"/>
      <c r="S4" s="659"/>
      <c r="T4" s="659"/>
      <c r="U4" s="659"/>
      <c r="V4" s="659"/>
      <c r="W4" s="659"/>
      <c r="X4" s="659"/>
    </row>
    <row r="5" spans="1:24" hidden="1" x14ac:dyDescent="0.2">
      <c r="A5" s="659" t="s">
        <v>56</v>
      </c>
      <c r="B5" s="659"/>
      <c r="C5" s="659"/>
      <c r="D5" s="659"/>
      <c r="E5" s="659"/>
      <c r="F5" s="659"/>
      <c r="G5" s="659"/>
      <c r="H5" s="659"/>
      <c r="I5" s="659"/>
      <c r="J5" s="659"/>
      <c r="K5" s="659"/>
      <c r="L5" s="659"/>
      <c r="M5" s="659"/>
      <c r="N5" s="659"/>
      <c r="O5" s="659"/>
      <c r="P5" s="659"/>
      <c r="Q5" s="659"/>
      <c r="R5" s="659"/>
      <c r="S5" s="659"/>
      <c r="T5" s="659"/>
      <c r="U5" s="659"/>
      <c r="V5" s="659"/>
      <c r="W5" s="659"/>
      <c r="X5" s="659"/>
    </row>
    <row r="6" spans="1:24" x14ac:dyDescent="0.2">
      <c r="A6" s="659" t="s">
        <v>57</v>
      </c>
      <c r="B6" s="659"/>
      <c r="C6" s="659"/>
      <c r="D6" s="659"/>
      <c r="E6" s="659"/>
      <c r="F6" s="659"/>
      <c r="G6" s="659"/>
      <c r="H6" s="659"/>
      <c r="I6" s="659"/>
      <c r="J6" s="659"/>
      <c r="K6" s="659"/>
      <c r="L6" s="659"/>
      <c r="M6" s="659"/>
      <c r="N6" s="659"/>
      <c r="O6" s="659"/>
      <c r="P6" s="659"/>
      <c r="Q6" s="659"/>
      <c r="R6" s="659"/>
      <c r="S6" s="659"/>
      <c r="T6" s="659"/>
      <c r="U6" s="659"/>
      <c r="V6" s="659"/>
      <c r="W6" s="659"/>
      <c r="X6" s="659"/>
    </row>
    <row r="7" spans="1:24" hidden="1" x14ac:dyDescent="0.2">
      <c r="A7" s="659" t="s">
        <v>62</v>
      </c>
      <c r="B7" s="659"/>
      <c r="C7" s="659"/>
      <c r="D7" s="659"/>
      <c r="E7" s="659"/>
      <c r="F7" s="659"/>
      <c r="G7" s="659"/>
      <c r="H7" s="659"/>
      <c r="I7" s="659"/>
      <c r="J7" s="659"/>
      <c r="K7" s="659"/>
      <c r="L7" s="659"/>
      <c r="M7" s="659"/>
      <c r="N7" s="659"/>
      <c r="O7" s="659"/>
      <c r="P7" s="659"/>
      <c r="Q7" s="659"/>
      <c r="R7" s="659"/>
      <c r="S7" s="659"/>
      <c r="T7" s="659"/>
      <c r="U7" s="659"/>
      <c r="V7" s="659"/>
      <c r="W7" s="659"/>
      <c r="X7" s="659"/>
    </row>
    <row r="8" spans="1:24" x14ac:dyDescent="0.2">
      <c r="A8" s="40"/>
      <c r="B8" s="40"/>
      <c r="C8" s="40"/>
      <c r="D8" s="40"/>
      <c r="E8" s="40"/>
      <c r="F8" s="40"/>
      <c r="G8" s="40"/>
      <c r="H8" s="40"/>
      <c r="I8" s="40"/>
      <c r="J8" s="40"/>
      <c r="K8" s="40"/>
      <c r="L8" s="40"/>
      <c r="M8" s="40"/>
      <c r="N8" s="40"/>
      <c r="O8" s="40"/>
      <c r="P8" s="40"/>
      <c r="Q8" s="40"/>
    </row>
    <row r="9" spans="1:24" x14ac:dyDescent="0.2">
      <c r="A9" s="735" t="s">
        <v>37</v>
      </c>
      <c r="B9" s="735"/>
      <c r="C9" s="39" t="s">
        <v>227</v>
      </c>
      <c r="D9" s="40"/>
      <c r="E9" s="40"/>
      <c r="F9" s="40"/>
      <c r="G9" s="40"/>
      <c r="H9" s="40"/>
      <c r="I9" s="40"/>
      <c r="J9" s="40"/>
      <c r="K9" s="40"/>
      <c r="L9" s="38"/>
      <c r="M9" s="38"/>
      <c r="N9" s="38"/>
      <c r="O9" s="38"/>
      <c r="P9" s="38"/>
      <c r="Q9" s="38"/>
    </row>
    <row r="10" spans="1:24" x14ac:dyDescent="0.2">
      <c r="A10" s="735" t="s">
        <v>1</v>
      </c>
      <c r="B10" s="735"/>
      <c r="C10" s="39" t="s">
        <v>80</v>
      </c>
      <c r="D10" s="40"/>
      <c r="E10" s="40"/>
      <c r="F10" s="40"/>
      <c r="G10" s="40"/>
      <c r="H10" s="40"/>
      <c r="I10" s="40"/>
      <c r="J10" s="40"/>
      <c r="K10" s="40"/>
      <c r="L10" s="38"/>
      <c r="M10" s="38"/>
      <c r="N10" s="38"/>
      <c r="O10" s="38"/>
      <c r="P10" s="38"/>
      <c r="Q10" s="38"/>
    </row>
    <row r="11" spans="1:24" x14ac:dyDescent="0.2">
      <c r="A11" s="735" t="s">
        <v>65</v>
      </c>
      <c r="B11" s="735"/>
      <c r="C11" s="39" t="s">
        <v>246</v>
      </c>
      <c r="D11" s="40"/>
      <c r="E11" s="40"/>
      <c r="F11" s="40"/>
      <c r="G11" s="40"/>
      <c r="H11" s="40"/>
      <c r="I11" s="40"/>
      <c r="J11" s="40"/>
      <c r="K11" s="40"/>
      <c r="L11" s="38"/>
      <c r="M11" s="38"/>
      <c r="N11" s="38"/>
      <c r="O11" s="38"/>
      <c r="P11" s="38"/>
      <c r="Q11" s="38"/>
    </row>
    <row r="12" spans="1:24" x14ac:dyDescent="0.2">
      <c r="A12" s="735" t="s">
        <v>7</v>
      </c>
      <c r="B12" s="735"/>
      <c r="C12" s="39" t="s">
        <v>238</v>
      </c>
      <c r="D12" s="40"/>
      <c r="E12" s="40"/>
      <c r="F12" s="40"/>
      <c r="G12" s="40"/>
      <c r="H12" s="40"/>
      <c r="I12" s="40"/>
      <c r="J12" s="40"/>
      <c r="K12" s="40"/>
      <c r="L12" s="38"/>
      <c r="M12" s="38"/>
      <c r="N12" s="38"/>
      <c r="O12" s="38"/>
      <c r="P12" s="38"/>
      <c r="Q12" s="38"/>
    </row>
    <row r="13" spans="1:24" x14ac:dyDescent="0.2">
      <c r="A13" s="735" t="s">
        <v>230</v>
      </c>
      <c r="B13" s="735"/>
      <c r="C13" s="39" t="s">
        <v>231</v>
      </c>
      <c r="D13" s="40"/>
      <c r="E13" s="40"/>
      <c r="F13" s="40"/>
      <c r="G13" s="40"/>
      <c r="H13" s="40"/>
      <c r="I13" s="40"/>
      <c r="J13" s="40"/>
      <c r="K13" s="40"/>
      <c r="L13" s="38"/>
      <c r="M13" s="38"/>
      <c r="N13" s="38"/>
      <c r="O13" s="38"/>
      <c r="P13" s="38"/>
      <c r="Q13" s="38"/>
      <c r="U13" s="42"/>
    </row>
    <row r="14" spans="1:24" x14ac:dyDescent="0.2">
      <c r="A14" s="169"/>
      <c r="B14" s="169"/>
      <c r="C14" s="39"/>
      <c r="D14" s="40"/>
      <c r="E14" s="40"/>
      <c r="F14" s="40"/>
      <c r="G14" s="40"/>
      <c r="H14" s="40"/>
      <c r="I14" s="40"/>
      <c r="J14" s="40"/>
      <c r="K14" s="40"/>
      <c r="L14" s="38"/>
      <c r="M14" s="38"/>
      <c r="N14" s="38"/>
      <c r="O14" s="38"/>
      <c r="P14" s="38"/>
      <c r="Q14" s="38" t="s">
        <v>40</v>
      </c>
      <c r="U14" s="42"/>
    </row>
    <row r="15" spans="1:24" x14ac:dyDescent="0.2">
      <c r="A15" s="659" t="s">
        <v>4</v>
      </c>
      <c r="B15" s="659"/>
      <c r="C15" s="659"/>
      <c r="D15" s="659"/>
      <c r="E15" s="659"/>
      <c r="F15" s="659"/>
      <c r="G15" s="659"/>
      <c r="H15" s="659"/>
      <c r="I15" s="659"/>
      <c r="J15" s="659"/>
      <c r="K15" s="659"/>
      <c r="L15" s="659"/>
      <c r="M15" s="659"/>
      <c r="N15" s="659"/>
      <c r="O15" s="659"/>
      <c r="P15" s="659"/>
      <c r="Q15" s="659"/>
      <c r="R15" s="659"/>
      <c r="S15" s="659"/>
      <c r="T15" s="659"/>
      <c r="U15" s="659"/>
      <c r="V15" s="659"/>
      <c r="W15" s="659"/>
      <c r="X15" s="659"/>
    </row>
    <row r="16" spans="1:24" ht="43.5" customHeight="1" x14ac:dyDescent="0.2">
      <c r="A16" s="674" t="s">
        <v>232</v>
      </c>
      <c r="B16" s="674"/>
      <c r="C16" s="674"/>
      <c r="D16" s="674"/>
      <c r="E16" s="674"/>
      <c r="F16" s="674"/>
      <c r="G16" s="674"/>
      <c r="H16" s="674"/>
      <c r="I16" s="674"/>
      <c r="J16" s="674"/>
      <c r="K16" s="674"/>
      <c r="L16" s="674"/>
      <c r="M16" s="674"/>
      <c r="N16" s="674"/>
      <c r="O16" s="674"/>
      <c r="P16" s="674"/>
      <c r="Q16" s="674"/>
      <c r="R16" s="674"/>
      <c r="S16" s="674"/>
      <c r="T16" s="674"/>
      <c r="U16" s="674"/>
      <c r="V16" s="674"/>
      <c r="W16" s="674"/>
      <c r="X16" s="674"/>
    </row>
    <row r="17" spans="1:24" x14ac:dyDescent="0.2">
      <c r="A17" s="38"/>
      <c r="B17" s="38"/>
      <c r="C17" s="38"/>
      <c r="D17" s="38"/>
      <c r="E17" s="38"/>
      <c r="F17" s="38"/>
      <c r="G17" s="38"/>
      <c r="H17" s="38"/>
      <c r="I17" s="38"/>
      <c r="J17" s="38"/>
      <c r="K17" s="38"/>
      <c r="L17" s="38"/>
      <c r="M17" s="38"/>
      <c r="N17" s="38"/>
      <c r="O17" s="38"/>
      <c r="P17" s="38"/>
      <c r="Q17" s="38"/>
    </row>
    <row r="18" spans="1:24" ht="12.75" customHeight="1" x14ac:dyDescent="0.2">
      <c r="A18" s="661" t="s">
        <v>5</v>
      </c>
      <c r="B18" s="662"/>
      <c r="C18" s="663"/>
      <c r="D18" s="664" t="s">
        <v>8</v>
      </c>
      <c r="E18" s="664" t="s">
        <v>18</v>
      </c>
      <c r="F18" s="666" t="s">
        <v>19</v>
      </c>
      <c r="G18" s="667"/>
      <c r="H18" s="666" t="s">
        <v>20</v>
      </c>
      <c r="I18" s="667"/>
      <c r="J18" s="661" t="s">
        <v>14</v>
      </c>
      <c r="K18" s="663"/>
      <c r="L18" s="661" t="s">
        <v>10</v>
      </c>
      <c r="M18" s="663"/>
      <c r="N18" s="661" t="s">
        <v>13</v>
      </c>
      <c r="O18" s="663"/>
      <c r="P18" s="661" t="s">
        <v>15</v>
      </c>
      <c r="Q18" s="663"/>
      <c r="R18" s="658" t="s">
        <v>28</v>
      </c>
      <c r="S18" s="658"/>
      <c r="T18" s="658"/>
      <c r="U18" s="668" t="s">
        <v>29</v>
      </c>
      <c r="V18" s="666" t="s">
        <v>31</v>
      </c>
      <c r="W18" s="669"/>
      <c r="X18" s="667"/>
    </row>
    <row r="19" spans="1:24" ht="25.5" x14ac:dyDescent="0.2">
      <c r="A19" s="43" t="s">
        <v>17</v>
      </c>
      <c r="B19" s="658" t="s">
        <v>6</v>
      </c>
      <c r="C19" s="658"/>
      <c r="D19" s="665"/>
      <c r="E19" s="665"/>
      <c r="F19" s="44" t="s">
        <v>21</v>
      </c>
      <c r="G19" s="44" t="s">
        <v>22</v>
      </c>
      <c r="H19" s="44" t="s">
        <v>23</v>
      </c>
      <c r="I19" s="44" t="s">
        <v>24</v>
      </c>
      <c r="J19" s="45" t="s">
        <v>11</v>
      </c>
      <c r="K19" s="45" t="s">
        <v>12</v>
      </c>
      <c r="L19" s="45" t="s">
        <v>11</v>
      </c>
      <c r="M19" s="45" t="s">
        <v>12</v>
      </c>
      <c r="N19" s="45" t="s">
        <v>11</v>
      </c>
      <c r="O19" s="45" t="s">
        <v>12</v>
      </c>
      <c r="P19" s="45" t="s">
        <v>11</v>
      </c>
      <c r="Q19" s="45" t="s">
        <v>12</v>
      </c>
      <c r="R19" s="45" t="s">
        <v>11</v>
      </c>
      <c r="S19" s="45" t="s">
        <v>12</v>
      </c>
      <c r="T19" s="45" t="s">
        <v>30</v>
      </c>
      <c r="U19" s="668"/>
      <c r="V19" s="44" t="s">
        <v>32</v>
      </c>
      <c r="W19" s="44" t="s">
        <v>33</v>
      </c>
      <c r="X19" s="44" t="s">
        <v>34</v>
      </c>
    </row>
    <row r="20" spans="1:24" ht="36.75" customHeight="1" x14ac:dyDescent="0.2">
      <c r="A20" s="149">
        <v>1</v>
      </c>
      <c r="B20" s="734" t="s">
        <v>233</v>
      </c>
      <c r="C20" s="734"/>
      <c r="D20" s="150" t="s">
        <v>234</v>
      </c>
      <c r="E20" s="151">
        <v>0.4</v>
      </c>
      <c r="F20" s="135">
        <f>$F$23*E20</f>
        <v>1607716.8</v>
      </c>
      <c r="G20" s="135">
        <f>$G$23*E20</f>
        <v>1050980.4000000001</v>
      </c>
      <c r="H20" s="152">
        <f t="shared" ref="H20:I22" si="0">J20+L20+N20+P20</f>
        <v>270</v>
      </c>
      <c r="I20" s="152">
        <f t="shared" si="0"/>
        <v>273</v>
      </c>
      <c r="J20" s="149">
        <v>90</v>
      </c>
      <c r="K20" s="153">
        <v>90</v>
      </c>
      <c r="L20" s="149">
        <v>90</v>
      </c>
      <c r="M20" s="154">
        <v>91</v>
      </c>
      <c r="N20" s="149">
        <v>90</v>
      </c>
      <c r="O20" s="152">
        <v>92</v>
      </c>
      <c r="P20" s="149"/>
      <c r="Q20" s="152"/>
      <c r="R20" s="53">
        <f t="shared" ref="R20:S23" si="1">J20+L20+N20+P20</f>
        <v>270</v>
      </c>
      <c r="S20" s="53">
        <f t="shared" si="1"/>
        <v>273</v>
      </c>
      <c r="T20" s="53">
        <f>S20-R20</f>
        <v>3</v>
      </c>
      <c r="U20" s="114"/>
      <c r="V20" s="52">
        <f>O20/N20*100</f>
        <v>102.22222222222221</v>
      </c>
      <c r="W20" s="52">
        <f>G20/F20*100</f>
        <v>65.370990711797006</v>
      </c>
      <c r="X20" s="52">
        <f>W20/V20*100</f>
        <v>63.949882218062292</v>
      </c>
    </row>
    <row r="21" spans="1:24" ht="35.25" customHeight="1" x14ac:dyDescent="0.2">
      <c r="A21" s="149">
        <v>2</v>
      </c>
      <c r="B21" s="734" t="s">
        <v>235</v>
      </c>
      <c r="C21" s="734"/>
      <c r="D21" s="150" t="s">
        <v>73</v>
      </c>
      <c r="E21" s="151">
        <v>0.3</v>
      </c>
      <c r="F21" s="135">
        <f>$F$23*E21</f>
        <v>1205787.5999999999</v>
      </c>
      <c r="G21" s="135">
        <f>$G$23*E21</f>
        <v>788235.29999999993</v>
      </c>
      <c r="H21" s="152">
        <f t="shared" si="0"/>
        <v>8</v>
      </c>
      <c r="I21" s="152">
        <f t="shared" si="0"/>
        <v>1</v>
      </c>
      <c r="J21" s="149">
        <v>2</v>
      </c>
      <c r="K21" s="153">
        <v>1</v>
      </c>
      <c r="L21" s="149">
        <v>4</v>
      </c>
      <c r="M21" s="154">
        <v>0</v>
      </c>
      <c r="N21" s="149">
        <v>2</v>
      </c>
      <c r="O21" s="152">
        <v>0</v>
      </c>
      <c r="P21" s="149"/>
      <c r="Q21" s="152"/>
      <c r="R21" s="53">
        <f t="shared" si="1"/>
        <v>8</v>
      </c>
      <c r="S21" s="53">
        <f t="shared" si="1"/>
        <v>1</v>
      </c>
      <c r="T21" s="53">
        <f>S21-R21</f>
        <v>-7</v>
      </c>
      <c r="U21" s="114"/>
      <c r="V21" s="52">
        <f t="shared" ref="V21:V23" si="2">O21/N21*100</f>
        <v>0</v>
      </c>
      <c r="W21" s="52">
        <f>G21/F21*100</f>
        <v>65.370990711797006</v>
      </c>
      <c r="X21" s="52" t="e">
        <f>W21/V21*100</f>
        <v>#DIV/0!</v>
      </c>
    </row>
    <row r="22" spans="1:24" ht="45" customHeight="1" x14ac:dyDescent="0.2">
      <c r="A22" s="149">
        <v>3</v>
      </c>
      <c r="B22" s="734" t="s">
        <v>236</v>
      </c>
      <c r="C22" s="734"/>
      <c r="D22" s="150" t="s">
        <v>73</v>
      </c>
      <c r="E22" s="151">
        <v>0.3</v>
      </c>
      <c r="F22" s="135">
        <f>$F$23*E22</f>
        <v>1205787.5999999999</v>
      </c>
      <c r="G22" s="135">
        <f>$G$23*E22</f>
        <v>788235.29999999993</v>
      </c>
      <c r="H22" s="152">
        <f t="shared" si="0"/>
        <v>3</v>
      </c>
      <c r="I22" s="152">
        <f t="shared" si="0"/>
        <v>5</v>
      </c>
      <c r="J22" s="149">
        <v>1</v>
      </c>
      <c r="K22" s="153">
        <v>0</v>
      </c>
      <c r="L22" s="149">
        <v>1</v>
      </c>
      <c r="M22" s="154">
        <v>2</v>
      </c>
      <c r="N22" s="149">
        <v>1</v>
      </c>
      <c r="O22" s="152">
        <v>3</v>
      </c>
      <c r="P22" s="149"/>
      <c r="Q22" s="152"/>
      <c r="R22" s="53">
        <f t="shared" si="1"/>
        <v>3</v>
      </c>
      <c r="S22" s="53">
        <f t="shared" si="1"/>
        <v>5</v>
      </c>
      <c r="T22" s="53">
        <f>S22-R22</f>
        <v>2</v>
      </c>
      <c r="U22" s="114"/>
      <c r="V22" s="52">
        <f t="shared" si="2"/>
        <v>300</v>
      </c>
      <c r="W22" s="52">
        <f>G22/F22*100</f>
        <v>65.370990711797006</v>
      </c>
      <c r="X22" s="52">
        <v>0</v>
      </c>
    </row>
    <row r="23" spans="1:24" s="1" customFormat="1" ht="36.75" customHeight="1" x14ac:dyDescent="0.2">
      <c r="A23" s="671" t="s">
        <v>25</v>
      </c>
      <c r="B23" s="672"/>
      <c r="C23" s="673"/>
      <c r="D23" s="47"/>
      <c r="E23" s="151">
        <f>SUM(E20:E22)</f>
        <v>1</v>
      </c>
      <c r="F23" s="60">
        <v>4019292</v>
      </c>
      <c r="G23" s="47">
        <v>2627451</v>
      </c>
      <c r="H23" s="47">
        <f t="shared" ref="H23:Q23" si="3">SUM(H20:H22)</f>
        <v>281</v>
      </c>
      <c r="I23" s="47">
        <f t="shared" si="3"/>
        <v>279</v>
      </c>
      <c r="J23" s="47">
        <f t="shared" si="3"/>
        <v>93</v>
      </c>
      <c r="K23" s="47">
        <f t="shared" si="3"/>
        <v>91</v>
      </c>
      <c r="L23" s="47">
        <f t="shared" si="3"/>
        <v>95</v>
      </c>
      <c r="M23" s="47">
        <f t="shared" si="3"/>
        <v>93</v>
      </c>
      <c r="N23" s="47">
        <f t="shared" si="3"/>
        <v>93</v>
      </c>
      <c r="O23" s="47">
        <f t="shared" si="3"/>
        <v>95</v>
      </c>
      <c r="P23" s="47">
        <f t="shared" si="3"/>
        <v>0</v>
      </c>
      <c r="Q23" s="47">
        <f t="shared" si="3"/>
        <v>0</v>
      </c>
      <c r="R23" s="49">
        <f t="shared" si="1"/>
        <v>281</v>
      </c>
      <c r="S23" s="49">
        <f t="shared" si="1"/>
        <v>279</v>
      </c>
      <c r="T23" s="49">
        <f>S23-R23</f>
        <v>-2</v>
      </c>
      <c r="U23" s="49"/>
      <c r="V23" s="52">
        <f t="shared" si="2"/>
        <v>102.15053763440861</v>
      </c>
      <c r="W23" s="52">
        <f>G23/F23*100</f>
        <v>65.370990711797006</v>
      </c>
      <c r="X23" s="52">
        <f>W23/V23*100</f>
        <v>63.994759328390749</v>
      </c>
    </row>
    <row r="24" spans="1:24" s="4" customFormat="1" ht="14.25" customHeight="1" x14ac:dyDescent="0.2">
      <c r="A24" s="38"/>
      <c r="B24" s="38"/>
      <c r="C24" s="38"/>
      <c r="D24" s="38"/>
      <c r="E24" s="38"/>
      <c r="F24" s="62"/>
      <c r="G24" s="38"/>
      <c r="H24" s="38"/>
      <c r="I24" s="38"/>
      <c r="J24" s="38"/>
      <c r="K24" s="38"/>
      <c r="L24" s="38"/>
      <c r="M24" s="38"/>
      <c r="N24" s="38"/>
      <c r="O24" s="38"/>
      <c r="P24" s="38"/>
      <c r="Q24" s="38"/>
      <c r="R24" s="38"/>
      <c r="S24" s="38"/>
      <c r="T24" s="38"/>
      <c r="U24" s="38"/>
      <c r="V24" s="38"/>
      <c r="W24" s="38"/>
      <c r="X24" s="38"/>
    </row>
    <row r="25" spans="1:24" s="4" customFormat="1" ht="14.25" customHeight="1" x14ac:dyDescent="0.2">
      <c r="A25" s="38"/>
      <c r="B25" s="37" t="s">
        <v>26</v>
      </c>
      <c r="C25" s="38"/>
      <c r="D25" s="38"/>
      <c r="E25" s="38"/>
      <c r="F25" s="62"/>
      <c r="G25" s="38"/>
      <c r="H25" s="38" t="s">
        <v>27</v>
      </c>
      <c r="I25" s="38"/>
      <c r="J25" s="38"/>
      <c r="K25" s="38"/>
      <c r="L25" s="38"/>
      <c r="M25" s="38"/>
      <c r="N25" s="38"/>
      <c r="O25" s="38"/>
      <c r="P25" s="38"/>
      <c r="Q25" s="38"/>
      <c r="R25" s="38"/>
      <c r="S25" s="38"/>
      <c r="T25" s="38"/>
      <c r="U25" s="38"/>
      <c r="V25" s="38"/>
      <c r="W25" s="38"/>
      <c r="X25" s="38"/>
    </row>
  </sheetData>
  <mergeCells count="31">
    <mergeCell ref="A13:B13"/>
    <mergeCell ref="A1:X1"/>
    <mergeCell ref="A2:X2"/>
    <mergeCell ref="A3:X3"/>
    <mergeCell ref="A4:X4"/>
    <mergeCell ref="A5:X5"/>
    <mergeCell ref="A6:X6"/>
    <mergeCell ref="A7:X7"/>
    <mergeCell ref="A9:B9"/>
    <mergeCell ref="A10:B10"/>
    <mergeCell ref="A11:B11"/>
    <mergeCell ref="A12:B12"/>
    <mergeCell ref="U18:U19"/>
    <mergeCell ref="V18:X18"/>
    <mergeCell ref="B19:C19"/>
    <mergeCell ref="B20:C20"/>
    <mergeCell ref="A15:X15"/>
    <mergeCell ref="A16:X16"/>
    <mergeCell ref="A18:C18"/>
    <mergeCell ref="D18:D19"/>
    <mergeCell ref="E18:E19"/>
    <mergeCell ref="F18:G18"/>
    <mergeCell ref="H18:I18"/>
    <mergeCell ref="J18:K18"/>
    <mergeCell ref="L18:M18"/>
    <mergeCell ref="N18:O18"/>
    <mergeCell ref="B21:C21"/>
    <mergeCell ref="B22:C22"/>
    <mergeCell ref="A23:C23"/>
    <mergeCell ref="P18:Q18"/>
    <mergeCell ref="R18:T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6"/>
  <sheetViews>
    <sheetView topLeftCell="A27" workbookViewId="0">
      <selection activeCell="G32" sqref="G32"/>
    </sheetView>
  </sheetViews>
  <sheetFormatPr baseColWidth="10" defaultRowHeight="12" x14ac:dyDescent="0.2"/>
  <cols>
    <col min="1" max="1" width="5.42578125" style="4" customWidth="1"/>
    <col min="2" max="2" width="12.140625" style="4" customWidth="1"/>
    <col min="3" max="3" width="40.7109375" style="4" customWidth="1"/>
    <col min="4" max="4" width="10.5703125" style="4" customWidth="1"/>
    <col min="5" max="5" width="9.85546875" style="4" customWidth="1"/>
    <col min="6" max="6" width="12.42578125" style="4" customWidth="1"/>
    <col min="7" max="7" width="11.42578125" style="4" customWidth="1"/>
    <col min="8" max="9" width="12.28515625" style="4" hidden="1" customWidth="1"/>
    <col min="10" max="10" width="10.42578125" style="4" hidden="1" customWidth="1"/>
    <col min="11" max="11" width="8.7109375" style="4" hidden="1" customWidth="1"/>
    <col min="12" max="12" width="11.28515625" style="4" hidden="1" customWidth="1"/>
    <col min="13" max="13" width="9.28515625" style="4" hidden="1" customWidth="1"/>
    <col min="14" max="14" width="11.28515625" style="4" customWidth="1"/>
    <col min="15" max="15" width="10.140625" style="4" customWidth="1"/>
    <col min="16" max="16" width="11.28515625" style="4" hidden="1" customWidth="1"/>
    <col min="17" max="17" width="8.7109375" style="4" hidden="1" customWidth="1"/>
    <col min="18" max="18" width="9.7109375" style="4" customWidth="1"/>
    <col min="19" max="19" width="9.85546875" style="4" customWidth="1"/>
    <col min="20" max="20" width="9.7109375" style="4" customWidth="1"/>
    <col min="21" max="21" width="22" style="4" customWidth="1"/>
    <col min="22" max="24" width="9.5703125" style="4" customWidth="1"/>
    <col min="25" max="16384" width="11.42578125" style="4"/>
  </cols>
  <sheetData>
    <row r="1" spans="1:24" s="1" customFormat="1" ht="14.25" customHeight="1"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s="1" customFormat="1" ht="14.25" customHeight="1"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s="1" customFormat="1" ht="14.25" customHeight="1"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s="1" customFormat="1" ht="14.25" hidden="1" customHeight="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s="1" customFormat="1" ht="14.25" hidden="1" customHeight="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s="1" customFormat="1" ht="14.25" customHeight="1"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s="1" customFormat="1" ht="14.25" hidden="1" customHeight="1" x14ac:dyDescent="0.2">
      <c r="A7" s="591" t="s">
        <v>130</v>
      </c>
      <c r="B7" s="591"/>
      <c r="C7" s="591"/>
      <c r="D7" s="591"/>
      <c r="E7" s="591"/>
      <c r="F7" s="591"/>
      <c r="G7" s="591"/>
      <c r="H7" s="591"/>
      <c r="I7" s="591"/>
      <c r="J7" s="591"/>
      <c r="K7" s="591"/>
      <c r="L7" s="591"/>
      <c r="M7" s="591"/>
      <c r="N7" s="591"/>
      <c r="O7" s="591"/>
      <c r="P7" s="591"/>
      <c r="Q7" s="591"/>
      <c r="R7" s="174"/>
      <c r="S7" s="174"/>
    </row>
    <row r="8" spans="1:24" s="1" customFormat="1" ht="9.75" customHeight="1" x14ac:dyDescent="0.2"/>
    <row r="9" spans="1:24" s="1" customFormat="1" ht="14.25" customHeight="1" x14ac:dyDescent="0.2">
      <c r="A9" s="584" t="s">
        <v>37</v>
      </c>
      <c r="B9" s="584"/>
      <c r="C9" s="18" t="s">
        <v>281</v>
      </c>
    </row>
    <row r="10" spans="1:24" s="1" customFormat="1" ht="14.25" customHeight="1" x14ac:dyDescent="0.2">
      <c r="A10" s="584" t="s">
        <v>1</v>
      </c>
      <c r="B10" s="584"/>
      <c r="C10" s="18" t="s">
        <v>249</v>
      </c>
    </row>
    <row r="11" spans="1:24" s="1" customFormat="1" ht="14.25" customHeight="1" x14ac:dyDescent="0.2">
      <c r="A11" s="584" t="s">
        <v>65</v>
      </c>
      <c r="B11" s="584"/>
      <c r="C11" s="18" t="s">
        <v>250</v>
      </c>
    </row>
    <row r="12" spans="1:24" s="1" customFormat="1" ht="14.25" customHeight="1" x14ac:dyDescent="0.2">
      <c r="A12" s="584" t="s">
        <v>7</v>
      </c>
      <c r="B12" s="584"/>
      <c r="C12" s="18" t="s">
        <v>282</v>
      </c>
    </row>
    <row r="13" spans="1:24" s="1" customFormat="1" ht="9.75" customHeight="1" x14ac:dyDescent="0.2">
      <c r="A13" s="599" t="s">
        <v>39</v>
      </c>
      <c r="B13" s="599"/>
      <c r="C13" s="174" t="s">
        <v>283</v>
      </c>
      <c r="Q13" s="1" t="s">
        <v>40</v>
      </c>
      <c r="X13" s="1" t="s">
        <v>254</v>
      </c>
    </row>
    <row r="14" spans="1:24" s="1" customFormat="1" ht="14.25" customHeight="1" x14ac:dyDescent="0.2">
      <c r="A14" s="591" t="s">
        <v>4</v>
      </c>
      <c r="B14" s="591"/>
      <c r="C14" s="591"/>
      <c r="D14" s="591"/>
      <c r="E14" s="591"/>
      <c r="F14" s="591"/>
      <c r="G14" s="591"/>
      <c r="H14" s="591"/>
      <c r="I14" s="591"/>
      <c r="J14" s="591"/>
      <c r="K14" s="591"/>
      <c r="L14" s="591"/>
      <c r="M14" s="591"/>
      <c r="N14" s="591"/>
      <c r="O14" s="591"/>
      <c r="P14" s="591"/>
      <c r="Q14" s="591"/>
      <c r="R14" s="591"/>
      <c r="S14" s="591"/>
      <c r="T14" s="591"/>
      <c r="U14" s="591"/>
      <c r="V14" s="591"/>
      <c r="W14" s="591"/>
      <c r="X14" s="591"/>
    </row>
    <row r="15" spans="1:24" s="1" customFormat="1" ht="39.75" customHeight="1" x14ac:dyDescent="0.2">
      <c r="A15" s="592" t="s">
        <v>284</v>
      </c>
      <c r="B15" s="592"/>
      <c r="C15" s="592"/>
      <c r="D15" s="592"/>
      <c r="E15" s="592"/>
      <c r="F15" s="592"/>
      <c r="G15" s="592"/>
      <c r="H15" s="592"/>
      <c r="I15" s="592"/>
      <c r="J15" s="592"/>
      <c r="K15" s="592"/>
      <c r="L15" s="592"/>
      <c r="M15" s="592"/>
      <c r="N15" s="592"/>
      <c r="O15" s="592"/>
      <c r="P15" s="592"/>
      <c r="Q15" s="592"/>
      <c r="R15" s="592"/>
      <c r="S15" s="592"/>
      <c r="T15" s="592"/>
      <c r="U15" s="592"/>
      <c r="V15" s="592"/>
      <c r="W15" s="592"/>
      <c r="X15" s="592"/>
    </row>
    <row r="16" spans="1:24" s="1" customFormat="1" ht="14.25" customHeight="1" x14ac:dyDescent="0.2"/>
    <row r="17" spans="1:24" s="1" customFormat="1" ht="14.25" customHeight="1" x14ac:dyDescent="0.2">
      <c r="A17" s="588" t="s">
        <v>5</v>
      </c>
      <c r="B17" s="589"/>
      <c r="C17" s="590"/>
      <c r="D17" s="578" t="s">
        <v>8</v>
      </c>
      <c r="E17" s="578" t="s">
        <v>18</v>
      </c>
      <c r="F17" s="580" t="s">
        <v>19</v>
      </c>
      <c r="G17" s="581"/>
      <c r="H17" s="580" t="s">
        <v>20</v>
      </c>
      <c r="I17" s="581"/>
      <c r="J17" s="588" t="s">
        <v>14</v>
      </c>
      <c r="K17" s="590"/>
      <c r="L17" s="588" t="s">
        <v>10</v>
      </c>
      <c r="M17" s="590"/>
      <c r="N17" s="588" t="s">
        <v>13</v>
      </c>
      <c r="O17" s="590"/>
      <c r="P17" s="588" t="s">
        <v>15</v>
      </c>
      <c r="Q17" s="590"/>
      <c r="R17" s="586" t="s">
        <v>28</v>
      </c>
      <c r="S17" s="586"/>
      <c r="T17" s="586"/>
      <c r="U17" s="598" t="s">
        <v>29</v>
      </c>
      <c r="V17" s="580" t="s">
        <v>31</v>
      </c>
      <c r="W17" s="587"/>
      <c r="X17" s="581"/>
    </row>
    <row r="18" spans="1:24" s="1" customFormat="1" ht="14.25" customHeight="1" x14ac:dyDescent="0.2">
      <c r="A18" s="20" t="s">
        <v>17</v>
      </c>
      <c r="B18" s="586" t="s">
        <v>6</v>
      </c>
      <c r="C18" s="586"/>
      <c r="D18" s="579"/>
      <c r="E18" s="579"/>
      <c r="F18" s="17" t="s">
        <v>21</v>
      </c>
      <c r="G18" s="17" t="s">
        <v>22</v>
      </c>
      <c r="H18" s="17" t="s">
        <v>23</v>
      </c>
      <c r="I18" s="17" t="s">
        <v>24</v>
      </c>
      <c r="J18" s="2" t="s">
        <v>11</v>
      </c>
      <c r="K18" s="2" t="s">
        <v>12</v>
      </c>
      <c r="L18" s="2" t="s">
        <v>11</v>
      </c>
      <c r="M18" s="2" t="s">
        <v>12</v>
      </c>
      <c r="N18" s="2" t="s">
        <v>11</v>
      </c>
      <c r="O18" s="2" t="s">
        <v>12</v>
      </c>
      <c r="P18" s="2" t="s">
        <v>11</v>
      </c>
      <c r="Q18" s="2" t="s">
        <v>12</v>
      </c>
      <c r="R18" s="2" t="s">
        <v>11</v>
      </c>
      <c r="S18" s="2" t="s">
        <v>12</v>
      </c>
      <c r="T18" s="2" t="s">
        <v>30</v>
      </c>
      <c r="U18" s="598"/>
      <c r="V18" s="17" t="s">
        <v>32</v>
      </c>
      <c r="W18" s="17" t="s">
        <v>33</v>
      </c>
      <c r="X18" s="17" t="s">
        <v>34</v>
      </c>
    </row>
    <row r="19" spans="1:24" s="1" customFormat="1" ht="45" customHeight="1" x14ac:dyDescent="0.2">
      <c r="A19" s="16">
        <v>1</v>
      </c>
      <c r="B19" s="582" t="s">
        <v>285</v>
      </c>
      <c r="C19" s="583"/>
      <c r="D19" s="27" t="s">
        <v>286</v>
      </c>
      <c r="E19" s="27">
        <v>10</v>
      </c>
      <c r="F19" s="28">
        <f>$F$31*E19/100</f>
        <v>364720.8</v>
      </c>
      <c r="G19" s="28">
        <f>$G$31*E19/100</f>
        <v>219996.1</v>
      </c>
      <c r="H19" s="29"/>
      <c r="I19" s="31"/>
      <c r="J19" s="30">
        <v>30</v>
      </c>
      <c r="K19" s="30">
        <v>30</v>
      </c>
      <c r="L19" s="31">
        <v>30</v>
      </c>
      <c r="M19" s="175">
        <v>110</v>
      </c>
      <c r="N19" s="31">
        <v>30</v>
      </c>
      <c r="O19" s="31">
        <v>43</v>
      </c>
      <c r="P19" s="31"/>
      <c r="Q19" s="31"/>
      <c r="R19" s="29">
        <f>J19+L19+N19+P19</f>
        <v>90</v>
      </c>
      <c r="S19" s="29">
        <f>K19+M19+O19+Q19</f>
        <v>183</v>
      </c>
      <c r="T19" s="29">
        <f t="shared" ref="T19:T31" si="0">S19-R19</f>
        <v>93</v>
      </c>
      <c r="U19" s="30"/>
      <c r="V19" s="3">
        <f>O19/N19*100</f>
        <v>143.33333333333334</v>
      </c>
      <c r="W19" s="3">
        <f>G19/F19*100</f>
        <v>60.319044046843509</v>
      </c>
      <c r="X19" s="3">
        <f>W19/V19*100</f>
        <v>42.083053986169887</v>
      </c>
    </row>
    <row r="20" spans="1:24" s="1" customFormat="1" ht="45" customHeight="1" x14ac:dyDescent="0.2">
      <c r="A20" s="16">
        <v>2</v>
      </c>
      <c r="B20" s="582" t="s">
        <v>287</v>
      </c>
      <c r="C20" s="583"/>
      <c r="D20" s="27" t="s">
        <v>288</v>
      </c>
      <c r="E20" s="27">
        <v>10</v>
      </c>
      <c r="F20" s="28">
        <f t="shared" ref="F20:F30" si="1">$F$31*E20/100</f>
        <v>364720.8</v>
      </c>
      <c r="G20" s="28">
        <f t="shared" ref="G20:G30" si="2">$G$31*E20/100</f>
        <v>219996.1</v>
      </c>
      <c r="H20" s="29"/>
      <c r="I20" s="31"/>
      <c r="J20" s="30">
        <v>5</v>
      </c>
      <c r="K20" s="30">
        <v>7</v>
      </c>
      <c r="L20" s="31">
        <v>5</v>
      </c>
      <c r="M20" s="175">
        <v>9</v>
      </c>
      <c r="N20" s="31">
        <v>5</v>
      </c>
      <c r="O20" s="31">
        <v>21</v>
      </c>
      <c r="P20" s="31"/>
      <c r="Q20" s="31"/>
      <c r="R20" s="29">
        <f>J20+L20+N20+P20</f>
        <v>15</v>
      </c>
      <c r="S20" s="29">
        <f>K20+M20+O20+Q20</f>
        <v>37</v>
      </c>
      <c r="T20" s="29">
        <f t="shared" si="0"/>
        <v>22</v>
      </c>
      <c r="U20" s="176"/>
      <c r="V20" s="3">
        <f t="shared" ref="V20:V31" si="3">O20/N20*100</f>
        <v>420</v>
      </c>
      <c r="W20" s="3">
        <f t="shared" ref="W20:W31" si="4">G20/F20*100</f>
        <v>60.319044046843509</v>
      </c>
      <c r="X20" s="3">
        <f t="shared" ref="X20:X31" si="5">W20/V20*100</f>
        <v>14.36167715401036</v>
      </c>
    </row>
    <row r="21" spans="1:24" s="1" customFormat="1" ht="45" customHeight="1" x14ac:dyDescent="0.2">
      <c r="A21" s="5">
        <v>3</v>
      </c>
      <c r="B21" s="600" t="s">
        <v>289</v>
      </c>
      <c r="C21" s="595"/>
      <c r="D21" s="9" t="s">
        <v>259</v>
      </c>
      <c r="E21" s="9">
        <v>10</v>
      </c>
      <c r="F21" s="28">
        <f t="shared" si="1"/>
        <v>364720.8</v>
      </c>
      <c r="G21" s="28">
        <f t="shared" si="2"/>
        <v>219996.1</v>
      </c>
      <c r="H21" s="29"/>
      <c r="I21" s="3"/>
      <c r="J21" s="67">
        <v>5</v>
      </c>
      <c r="K21" s="67">
        <v>2</v>
      </c>
      <c r="L21" s="3">
        <v>5</v>
      </c>
      <c r="M21" s="175">
        <v>3</v>
      </c>
      <c r="N21" s="3">
        <v>5</v>
      </c>
      <c r="O21" s="3">
        <v>10</v>
      </c>
      <c r="P21" s="3"/>
      <c r="Q21" s="3"/>
      <c r="R21" s="29">
        <f t="shared" ref="R21:S31" si="6">J21+L21+N21+P21</f>
        <v>15</v>
      </c>
      <c r="S21" s="29">
        <f t="shared" si="6"/>
        <v>15</v>
      </c>
      <c r="T21" s="29">
        <f t="shared" si="0"/>
        <v>0</v>
      </c>
      <c r="U21" s="176"/>
      <c r="V21" s="3">
        <f t="shared" si="3"/>
        <v>200</v>
      </c>
      <c r="W21" s="3">
        <f t="shared" si="4"/>
        <v>60.319044046843509</v>
      </c>
      <c r="X21" s="3">
        <f t="shared" si="5"/>
        <v>30.159522023421754</v>
      </c>
    </row>
    <row r="22" spans="1:24" s="1" customFormat="1" ht="45" customHeight="1" x14ac:dyDescent="0.2">
      <c r="A22" s="5">
        <v>4</v>
      </c>
      <c r="B22" s="600" t="s">
        <v>290</v>
      </c>
      <c r="C22" s="595"/>
      <c r="D22" s="173" t="s">
        <v>291</v>
      </c>
      <c r="E22" s="9">
        <v>10</v>
      </c>
      <c r="F22" s="28">
        <f t="shared" si="1"/>
        <v>364720.8</v>
      </c>
      <c r="G22" s="28">
        <f t="shared" si="2"/>
        <v>219996.1</v>
      </c>
      <c r="H22" s="29"/>
      <c r="I22" s="3"/>
      <c r="J22" s="67">
        <v>35</v>
      </c>
      <c r="K22" s="67">
        <v>87</v>
      </c>
      <c r="L22" s="3">
        <v>35</v>
      </c>
      <c r="M22" s="175">
        <v>103</v>
      </c>
      <c r="N22" s="3">
        <v>35</v>
      </c>
      <c r="O22" s="3">
        <v>91</v>
      </c>
      <c r="P22" s="3"/>
      <c r="Q22" s="3"/>
      <c r="R22" s="29">
        <f t="shared" si="6"/>
        <v>105</v>
      </c>
      <c r="S22" s="29">
        <f t="shared" si="6"/>
        <v>281</v>
      </c>
      <c r="T22" s="29">
        <f t="shared" si="0"/>
        <v>176</v>
      </c>
      <c r="U22" s="176"/>
      <c r="V22" s="3">
        <f t="shared" si="3"/>
        <v>260</v>
      </c>
      <c r="W22" s="3">
        <f t="shared" si="4"/>
        <v>60.319044046843509</v>
      </c>
      <c r="X22" s="3">
        <f t="shared" si="5"/>
        <v>23.19963232570904</v>
      </c>
    </row>
    <row r="23" spans="1:24" s="1" customFormat="1" ht="45" customHeight="1" x14ac:dyDescent="0.2">
      <c r="A23" s="16">
        <v>5</v>
      </c>
      <c r="B23" s="582" t="s">
        <v>292</v>
      </c>
      <c r="C23" s="583"/>
      <c r="D23" s="27" t="s">
        <v>259</v>
      </c>
      <c r="E23" s="27">
        <v>10</v>
      </c>
      <c r="F23" s="28">
        <f t="shared" si="1"/>
        <v>364720.8</v>
      </c>
      <c r="G23" s="28">
        <f t="shared" si="2"/>
        <v>219996.1</v>
      </c>
      <c r="H23" s="29"/>
      <c r="I23" s="31"/>
      <c r="J23" s="30">
        <v>5</v>
      </c>
      <c r="K23" s="30">
        <v>23</v>
      </c>
      <c r="L23" s="31">
        <v>5</v>
      </c>
      <c r="M23" s="175">
        <v>26</v>
      </c>
      <c r="N23" s="31">
        <v>5</v>
      </c>
      <c r="O23" s="31">
        <v>20</v>
      </c>
      <c r="P23" s="31"/>
      <c r="Q23" s="31"/>
      <c r="R23" s="29">
        <f t="shared" si="6"/>
        <v>15</v>
      </c>
      <c r="S23" s="29">
        <f t="shared" si="6"/>
        <v>69</v>
      </c>
      <c r="T23" s="29">
        <f t="shared" si="0"/>
        <v>54</v>
      </c>
      <c r="U23" s="176"/>
      <c r="V23" s="3">
        <f t="shared" si="3"/>
        <v>400</v>
      </c>
      <c r="W23" s="3">
        <f t="shared" si="4"/>
        <v>60.319044046843509</v>
      </c>
      <c r="X23" s="3">
        <f t="shared" si="5"/>
        <v>15.079761011710877</v>
      </c>
    </row>
    <row r="24" spans="1:24" s="1" customFormat="1" ht="45" customHeight="1" x14ac:dyDescent="0.2">
      <c r="A24" s="16">
        <v>6</v>
      </c>
      <c r="B24" s="582" t="s">
        <v>293</v>
      </c>
      <c r="C24" s="583"/>
      <c r="D24" s="27" t="s">
        <v>45</v>
      </c>
      <c r="E24" s="27">
        <v>10</v>
      </c>
      <c r="F24" s="28">
        <f t="shared" si="1"/>
        <v>364720.8</v>
      </c>
      <c r="G24" s="28">
        <f t="shared" si="2"/>
        <v>219996.1</v>
      </c>
      <c r="H24" s="29"/>
      <c r="I24" s="31"/>
      <c r="J24" s="30">
        <v>20</v>
      </c>
      <c r="K24" s="30">
        <v>33</v>
      </c>
      <c r="L24" s="31">
        <v>20</v>
      </c>
      <c r="M24" s="175">
        <v>19</v>
      </c>
      <c r="N24" s="31">
        <v>20</v>
      </c>
      <c r="O24" s="31">
        <v>21</v>
      </c>
      <c r="P24" s="31"/>
      <c r="Q24" s="31"/>
      <c r="R24" s="29">
        <f t="shared" si="6"/>
        <v>60</v>
      </c>
      <c r="S24" s="29">
        <f t="shared" si="6"/>
        <v>73</v>
      </c>
      <c r="T24" s="29">
        <f t="shared" si="0"/>
        <v>13</v>
      </c>
      <c r="U24" s="30"/>
      <c r="V24" s="3">
        <f t="shared" si="3"/>
        <v>105</v>
      </c>
      <c r="W24" s="3">
        <f t="shared" si="4"/>
        <v>60.319044046843509</v>
      </c>
      <c r="X24" s="3">
        <f t="shared" si="5"/>
        <v>57.446708616041441</v>
      </c>
    </row>
    <row r="25" spans="1:24" s="1" customFormat="1" ht="45" customHeight="1" x14ac:dyDescent="0.2">
      <c r="A25" s="16">
        <v>7</v>
      </c>
      <c r="B25" s="582" t="s">
        <v>294</v>
      </c>
      <c r="C25" s="583"/>
      <c r="D25" s="27" t="s">
        <v>45</v>
      </c>
      <c r="E25" s="27">
        <v>10</v>
      </c>
      <c r="F25" s="28">
        <f t="shared" si="1"/>
        <v>364720.8</v>
      </c>
      <c r="G25" s="28">
        <f t="shared" si="2"/>
        <v>219996.1</v>
      </c>
      <c r="H25" s="29"/>
      <c r="I25" s="31"/>
      <c r="J25" s="30">
        <v>5</v>
      </c>
      <c r="K25" s="30">
        <v>6</v>
      </c>
      <c r="L25" s="31">
        <v>5</v>
      </c>
      <c r="M25" s="175">
        <v>8</v>
      </c>
      <c r="N25" s="31">
        <v>5</v>
      </c>
      <c r="O25" s="31">
        <v>4</v>
      </c>
      <c r="P25" s="31"/>
      <c r="Q25" s="31"/>
      <c r="R25" s="29">
        <f t="shared" si="6"/>
        <v>15</v>
      </c>
      <c r="S25" s="29">
        <f t="shared" si="6"/>
        <v>18</v>
      </c>
      <c r="T25" s="29">
        <f t="shared" si="0"/>
        <v>3</v>
      </c>
      <c r="U25" s="30"/>
      <c r="V25" s="3">
        <f t="shared" si="3"/>
        <v>80</v>
      </c>
      <c r="W25" s="3">
        <f t="shared" si="4"/>
        <v>60.319044046843509</v>
      </c>
      <c r="X25" s="3">
        <f t="shared" si="5"/>
        <v>75.398805058554387</v>
      </c>
    </row>
    <row r="26" spans="1:24" s="1" customFormat="1" ht="45" customHeight="1" x14ac:dyDescent="0.2">
      <c r="A26" s="16">
        <v>8</v>
      </c>
      <c r="B26" s="582" t="s">
        <v>295</v>
      </c>
      <c r="C26" s="583"/>
      <c r="D26" s="27" t="s">
        <v>45</v>
      </c>
      <c r="E26" s="27">
        <v>10</v>
      </c>
      <c r="F26" s="28">
        <f t="shared" si="1"/>
        <v>364720.8</v>
      </c>
      <c r="G26" s="28">
        <f t="shared" si="2"/>
        <v>219996.1</v>
      </c>
      <c r="H26" s="29"/>
      <c r="I26" s="31"/>
      <c r="J26" s="30">
        <v>1</v>
      </c>
      <c r="K26" s="30">
        <v>1</v>
      </c>
      <c r="L26" s="31">
        <v>1</v>
      </c>
      <c r="M26" s="175">
        <v>1</v>
      </c>
      <c r="N26" s="31">
        <v>1</v>
      </c>
      <c r="O26" s="31">
        <v>1</v>
      </c>
      <c r="P26" s="31"/>
      <c r="Q26" s="31"/>
      <c r="R26" s="29">
        <f t="shared" si="6"/>
        <v>3</v>
      </c>
      <c r="S26" s="29">
        <f t="shared" si="6"/>
        <v>3</v>
      </c>
      <c r="T26" s="29">
        <f t="shared" si="0"/>
        <v>0</v>
      </c>
      <c r="U26" s="30"/>
      <c r="V26" s="3">
        <f t="shared" si="3"/>
        <v>100</v>
      </c>
      <c r="W26" s="3">
        <f t="shared" si="4"/>
        <v>60.319044046843509</v>
      </c>
      <c r="X26" s="3">
        <f t="shared" si="5"/>
        <v>60.319044046843509</v>
      </c>
    </row>
    <row r="27" spans="1:24" s="1" customFormat="1" ht="45" customHeight="1" x14ac:dyDescent="0.2">
      <c r="A27" s="5">
        <v>9</v>
      </c>
      <c r="B27" s="597" t="s">
        <v>296</v>
      </c>
      <c r="C27" s="597"/>
      <c r="D27" s="9" t="s">
        <v>297</v>
      </c>
      <c r="E27" s="9">
        <v>5</v>
      </c>
      <c r="F27" s="28">
        <f t="shared" si="1"/>
        <v>182360.4</v>
      </c>
      <c r="G27" s="28">
        <f t="shared" si="2"/>
        <v>109998.05</v>
      </c>
      <c r="H27" s="29"/>
      <c r="I27" s="3"/>
      <c r="J27" s="67">
        <v>1</v>
      </c>
      <c r="K27" s="67">
        <v>1</v>
      </c>
      <c r="L27" s="3">
        <v>1</v>
      </c>
      <c r="M27" s="175">
        <v>1</v>
      </c>
      <c r="N27" s="3">
        <v>1</v>
      </c>
      <c r="O27" s="3">
        <v>1</v>
      </c>
      <c r="P27" s="3"/>
      <c r="Q27" s="3"/>
      <c r="R27" s="29">
        <f t="shared" si="6"/>
        <v>3</v>
      </c>
      <c r="S27" s="29">
        <f t="shared" si="6"/>
        <v>3</v>
      </c>
      <c r="T27" s="29">
        <f t="shared" si="0"/>
        <v>0</v>
      </c>
      <c r="U27" s="30"/>
      <c r="V27" s="3">
        <f t="shared" si="3"/>
        <v>100</v>
      </c>
      <c r="W27" s="3">
        <f t="shared" si="4"/>
        <v>60.319044046843509</v>
      </c>
      <c r="X27" s="3">
        <f t="shared" si="5"/>
        <v>60.319044046843509</v>
      </c>
    </row>
    <row r="28" spans="1:24" s="1" customFormat="1" ht="45" customHeight="1" x14ac:dyDescent="0.2">
      <c r="A28" s="5">
        <v>10</v>
      </c>
      <c r="B28" s="597" t="s">
        <v>298</v>
      </c>
      <c r="C28" s="597"/>
      <c r="D28" s="9" t="s">
        <v>259</v>
      </c>
      <c r="E28" s="9">
        <v>5</v>
      </c>
      <c r="F28" s="28">
        <f t="shared" si="1"/>
        <v>182360.4</v>
      </c>
      <c r="G28" s="28">
        <f t="shared" si="2"/>
        <v>109998.05</v>
      </c>
      <c r="H28" s="29"/>
      <c r="I28" s="3"/>
      <c r="J28" s="67">
        <v>0</v>
      </c>
      <c r="K28" s="67">
        <v>0</v>
      </c>
      <c r="L28" s="3">
        <v>1</v>
      </c>
      <c r="M28" s="175">
        <v>0</v>
      </c>
      <c r="N28" s="3">
        <v>0</v>
      </c>
      <c r="O28" s="3">
        <v>0</v>
      </c>
      <c r="P28" s="3"/>
      <c r="Q28" s="3"/>
      <c r="R28" s="29">
        <f t="shared" si="6"/>
        <v>1</v>
      </c>
      <c r="S28" s="29">
        <f t="shared" si="6"/>
        <v>0</v>
      </c>
      <c r="T28" s="29">
        <f t="shared" si="0"/>
        <v>-1</v>
      </c>
      <c r="U28" s="30"/>
      <c r="V28" s="3" t="e">
        <f t="shared" si="3"/>
        <v>#DIV/0!</v>
      </c>
      <c r="W28" s="3">
        <f t="shared" si="4"/>
        <v>60.319044046843509</v>
      </c>
      <c r="X28" s="3" t="e">
        <f t="shared" si="5"/>
        <v>#DIV/0!</v>
      </c>
    </row>
    <row r="29" spans="1:24" s="1" customFormat="1" ht="45" customHeight="1" x14ac:dyDescent="0.2">
      <c r="A29" s="5">
        <v>11</v>
      </c>
      <c r="B29" s="597" t="s">
        <v>299</v>
      </c>
      <c r="C29" s="597"/>
      <c r="D29" s="9" t="s">
        <v>276</v>
      </c>
      <c r="E29" s="9">
        <v>5</v>
      </c>
      <c r="F29" s="28">
        <f t="shared" si="1"/>
        <v>182360.4</v>
      </c>
      <c r="G29" s="28">
        <f t="shared" si="2"/>
        <v>109998.05</v>
      </c>
      <c r="H29" s="29"/>
      <c r="I29" s="3"/>
      <c r="J29" s="67">
        <v>1</v>
      </c>
      <c r="K29" s="67">
        <v>3</v>
      </c>
      <c r="L29" s="3">
        <v>1</v>
      </c>
      <c r="M29" s="175">
        <v>3</v>
      </c>
      <c r="N29" s="3">
        <v>1</v>
      </c>
      <c r="O29" s="3">
        <v>8</v>
      </c>
      <c r="P29" s="3"/>
      <c r="Q29" s="3"/>
      <c r="R29" s="29">
        <f t="shared" si="6"/>
        <v>3</v>
      </c>
      <c r="S29" s="29">
        <f t="shared" si="6"/>
        <v>14</v>
      </c>
      <c r="T29" s="29">
        <f t="shared" si="0"/>
        <v>11</v>
      </c>
      <c r="U29" s="30"/>
      <c r="V29" s="3">
        <f t="shared" si="3"/>
        <v>800</v>
      </c>
      <c r="W29" s="3">
        <f t="shared" si="4"/>
        <v>60.319044046843509</v>
      </c>
      <c r="X29" s="3">
        <f t="shared" si="5"/>
        <v>7.5398805058554386</v>
      </c>
    </row>
    <row r="30" spans="1:24" s="1" customFormat="1" ht="45" customHeight="1" x14ac:dyDescent="0.2">
      <c r="A30" s="5">
        <v>12</v>
      </c>
      <c r="B30" s="583" t="s">
        <v>300</v>
      </c>
      <c r="C30" s="597"/>
      <c r="D30" s="9" t="s">
        <v>301</v>
      </c>
      <c r="E30" s="9">
        <v>5</v>
      </c>
      <c r="F30" s="28">
        <f t="shared" si="1"/>
        <v>182360.4</v>
      </c>
      <c r="G30" s="28">
        <f t="shared" si="2"/>
        <v>109998.05</v>
      </c>
      <c r="H30" s="29"/>
      <c r="I30" s="3"/>
      <c r="J30" s="67">
        <v>5</v>
      </c>
      <c r="K30" s="67">
        <v>10</v>
      </c>
      <c r="L30" s="3">
        <v>5</v>
      </c>
      <c r="M30" s="3">
        <v>13</v>
      </c>
      <c r="N30" s="3">
        <v>5</v>
      </c>
      <c r="O30" s="3">
        <v>17</v>
      </c>
      <c r="P30" s="3"/>
      <c r="Q30" s="3"/>
      <c r="R30" s="29">
        <f t="shared" si="6"/>
        <v>15</v>
      </c>
      <c r="S30" s="29">
        <f t="shared" si="6"/>
        <v>40</v>
      </c>
      <c r="T30" s="29">
        <f t="shared" si="0"/>
        <v>25</v>
      </c>
      <c r="U30" s="30"/>
      <c r="V30" s="3">
        <f t="shared" si="3"/>
        <v>340</v>
      </c>
      <c r="W30" s="3">
        <f t="shared" si="4"/>
        <v>60.319044046843509</v>
      </c>
      <c r="X30" s="3">
        <f t="shared" si="5"/>
        <v>17.740895307895148</v>
      </c>
    </row>
    <row r="31" spans="1:24" s="1" customFormat="1" ht="36.75" customHeight="1" x14ac:dyDescent="0.2">
      <c r="A31" s="575" t="s">
        <v>25</v>
      </c>
      <c r="B31" s="576"/>
      <c r="C31" s="577"/>
      <c r="D31" s="9"/>
      <c r="E31" s="9">
        <f>SUM(E19:E30)</f>
        <v>100</v>
      </c>
      <c r="F31" s="177">
        <v>3647208</v>
      </c>
      <c r="G31" s="177">
        <v>2199961</v>
      </c>
      <c r="H31" s="9">
        <f t="shared" ref="H31:Q31" si="7">SUM(H19:H30)</f>
        <v>0</v>
      </c>
      <c r="I31" s="9">
        <f t="shared" si="7"/>
        <v>0</v>
      </c>
      <c r="J31" s="9">
        <f>SUM(J19:J30)</f>
        <v>113</v>
      </c>
      <c r="K31" s="9">
        <f>SUM(K19:K30)</f>
        <v>203</v>
      </c>
      <c r="L31" s="9">
        <f t="shared" si="7"/>
        <v>114</v>
      </c>
      <c r="M31" s="9">
        <f t="shared" si="7"/>
        <v>296</v>
      </c>
      <c r="N31" s="9">
        <f t="shared" si="7"/>
        <v>113</v>
      </c>
      <c r="O31" s="9">
        <f t="shared" si="7"/>
        <v>237</v>
      </c>
      <c r="P31" s="9">
        <f t="shared" si="7"/>
        <v>0</v>
      </c>
      <c r="Q31" s="9">
        <f t="shared" si="7"/>
        <v>0</v>
      </c>
      <c r="R31" s="8">
        <f t="shared" si="6"/>
        <v>340</v>
      </c>
      <c r="S31" s="8">
        <f t="shared" si="6"/>
        <v>736</v>
      </c>
      <c r="T31" s="8">
        <f t="shared" si="0"/>
        <v>396</v>
      </c>
      <c r="U31" s="8"/>
      <c r="V31" s="3">
        <f t="shared" si="3"/>
        <v>209.73451327433628</v>
      </c>
      <c r="W31" s="3">
        <f t="shared" si="4"/>
        <v>60.319044046843509</v>
      </c>
      <c r="X31" s="3">
        <f t="shared" si="5"/>
        <v>28.759712984359986</v>
      </c>
    </row>
    <row r="32" spans="1:24" ht="14.25" customHeight="1" x14ac:dyDescent="0.2">
      <c r="R32" s="1"/>
      <c r="S32" s="1"/>
      <c r="T32" s="1"/>
      <c r="U32" s="1"/>
    </row>
    <row r="33" spans="2:21" ht="14.25" customHeight="1" x14ac:dyDescent="0.2">
      <c r="B33" s="7" t="s">
        <v>26</v>
      </c>
      <c r="F33" s="6"/>
      <c r="H33" s="4" t="s">
        <v>27</v>
      </c>
    </row>
    <row r="34" spans="2:21" ht="14.25" customHeight="1" x14ac:dyDescent="0.2">
      <c r="R34" s="1"/>
      <c r="S34" s="1"/>
      <c r="T34" s="1"/>
      <c r="U34" s="1"/>
    </row>
    <row r="35" spans="2:21" ht="14.25" customHeight="1" x14ac:dyDescent="0.2">
      <c r="R35" s="1"/>
      <c r="S35" s="1"/>
      <c r="T35" s="1"/>
      <c r="U35" s="1"/>
    </row>
    <row r="36" spans="2:21" ht="14.25" customHeight="1" x14ac:dyDescent="0.2">
      <c r="R36" s="1"/>
      <c r="S36" s="1"/>
      <c r="T36" s="1"/>
      <c r="U36" s="1"/>
    </row>
  </sheetData>
  <mergeCells count="40">
    <mergeCell ref="A13:B13"/>
    <mergeCell ref="A1:X1"/>
    <mergeCell ref="A2:X2"/>
    <mergeCell ref="A3:X3"/>
    <mergeCell ref="A4:X4"/>
    <mergeCell ref="A5:X5"/>
    <mergeCell ref="A6:X6"/>
    <mergeCell ref="A7:Q7"/>
    <mergeCell ref="A9:B9"/>
    <mergeCell ref="A10:B10"/>
    <mergeCell ref="A11:B11"/>
    <mergeCell ref="A12:B12"/>
    <mergeCell ref="B19:C19"/>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B18:C18"/>
    <mergeCell ref="A31:C31"/>
    <mergeCell ref="B20:C20"/>
    <mergeCell ref="B21:C21"/>
    <mergeCell ref="B22:C22"/>
    <mergeCell ref="B23:C23"/>
    <mergeCell ref="B24:C24"/>
    <mergeCell ref="B25:C25"/>
    <mergeCell ref="B26:C26"/>
    <mergeCell ref="B27:C27"/>
    <mergeCell ref="B28:C28"/>
    <mergeCell ref="B29:C29"/>
    <mergeCell ref="B30:C30"/>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1"/>
  <sheetViews>
    <sheetView workbookViewId="0">
      <selection activeCell="G24" sqref="G24"/>
    </sheetView>
  </sheetViews>
  <sheetFormatPr baseColWidth="10" defaultRowHeight="12.75" x14ac:dyDescent="0.2"/>
  <cols>
    <col min="1" max="1" width="5.42578125" style="35" customWidth="1"/>
    <col min="2" max="2" width="12" style="35" customWidth="1"/>
    <col min="3" max="3" width="40.7109375" style="35" customWidth="1"/>
    <col min="4" max="4" width="12.28515625" style="35" customWidth="1"/>
    <col min="5" max="5" width="10.42578125" style="35" customWidth="1"/>
    <col min="6" max="6" width="14.5703125" style="35" customWidth="1"/>
    <col min="7" max="7" width="13.140625" style="35" customWidth="1"/>
    <col min="8" max="13" width="9.28515625" style="35" hidden="1" customWidth="1"/>
    <col min="14" max="15" width="9.28515625" style="35" customWidth="1"/>
    <col min="16" max="20" width="9.28515625" style="35" hidden="1" customWidth="1"/>
    <col min="21" max="21" width="22" style="35" customWidth="1"/>
    <col min="22" max="24" width="8.85546875" style="35" customWidth="1"/>
    <col min="25" max="16384" width="11.42578125" style="35"/>
  </cols>
  <sheetData>
    <row r="1" spans="1:24" x14ac:dyDescent="0.2">
      <c r="A1" s="670" t="s">
        <v>54</v>
      </c>
      <c r="B1" s="670"/>
      <c r="C1" s="670"/>
      <c r="D1" s="670"/>
      <c r="E1" s="670"/>
      <c r="F1" s="670"/>
      <c r="G1" s="670"/>
      <c r="H1" s="670"/>
      <c r="I1" s="670"/>
      <c r="J1" s="670"/>
      <c r="K1" s="670"/>
      <c r="L1" s="670"/>
      <c r="M1" s="670"/>
      <c r="N1" s="670"/>
      <c r="O1" s="670"/>
      <c r="P1" s="670"/>
      <c r="Q1" s="670"/>
      <c r="R1" s="670"/>
      <c r="S1" s="670"/>
      <c r="T1" s="670"/>
      <c r="U1" s="670"/>
      <c r="V1" s="670"/>
      <c r="W1" s="670"/>
      <c r="X1" s="670"/>
    </row>
    <row r="2" spans="1:24" x14ac:dyDescent="0.2">
      <c r="A2" s="670" t="s">
        <v>0</v>
      </c>
      <c r="B2" s="670"/>
      <c r="C2" s="670"/>
      <c r="D2" s="670"/>
      <c r="E2" s="670"/>
      <c r="F2" s="670"/>
      <c r="G2" s="670"/>
      <c r="H2" s="670"/>
      <c r="I2" s="670"/>
      <c r="J2" s="670"/>
      <c r="K2" s="670"/>
      <c r="L2" s="670"/>
      <c r="M2" s="670"/>
      <c r="N2" s="670"/>
      <c r="O2" s="670"/>
      <c r="P2" s="670"/>
      <c r="Q2" s="670"/>
      <c r="R2" s="670"/>
      <c r="S2" s="670"/>
      <c r="T2" s="670"/>
      <c r="U2" s="670"/>
      <c r="V2" s="670"/>
      <c r="W2" s="670"/>
      <c r="X2" s="670"/>
    </row>
    <row r="3" spans="1:24" x14ac:dyDescent="0.2">
      <c r="A3" s="670" t="s">
        <v>16</v>
      </c>
      <c r="B3" s="670"/>
      <c r="C3" s="670"/>
      <c r="D3" s="670"/>
      <c r="E3" s="670"/>
      <c r="F3" s="670"/>
      <c r="G3" s="670"/>
      <c r="H3" s="670"/>
      <c r="I3" s="670"/>
      <c r="J3" s="670"/>
      <c r="K3" s="670"/>
      <c r="L3" s="670"/>
      <c r="M3" s="670"/>
      <c r="N3" s="670"/>
      <c r="O3" s="670"/>
      <c r="P3" s="670"/>
      <c r="Q3" s="670"/>
      <c r="R3" s="670"/>
      <c r="S3" s="670"/>
      <c r="T3" s="670"/>
      <c r="U3" s="670"/>
      <c r="V3" s="670"/>
      <c r="W3" s="670"/>
      <c r="X3" s="670"/>
    </row>
    <row r="4" spans="1:24" hidden="1" x14ac:dyDescent="0.2">
      <c r="A4" s="659" t="s">
        <v>55</v>
      </c>
      <c r="B4" s="659"/>
      <c r="C4" s="659"/>
      <c r="D4" s="659"/>
      <c r="E4" s="659"/>
      <c r="F4" s="659"/>
      <c r="G4" s="659"/>
      <c r="H4" s="659"/>
      <c r="I4" s="659"/>
      <c r="J4" s="659"/>
      <c r="K4" s="659"/>
      <c r="L4" s="659"/>
      <c r="M4" s="659"/>
      <c r="N4" s="659"/>
      <c r="O4" s="659"/>
      <c r="P4" s="659"/>
      <c r="Q4" s="659"/>
      <c r="R4" s="659"/>
      <c r="S4" s="659"/>
      <c r="T4" s="659"/>
      <c r="U4" s="659"/>
      <c r="V4" s="659"/>
      <c r="W4" s="659"/>
      <c r="X4" s="659"/>
    </row>
    <row r="5" spans="1:24" hidden="1" x14ac:dyDescent="0.2">
      <c r="A5" s="659" t="s">
        <v>56</v>
      </c>
      <c r="B5" s="659"/>
      <c r="C5" s="659"/>
      <c r="D5" s="659"/>
      <c r="E5" s="659"/>
      <c r="F5" s="659"/>
      <c r="G5" s="659"/>
      <c r="H5" s="659"/>
      <c r="I5" s="659"/>
      <c r="J5" s="659"/>
      <c r="K5" s="659"/>
      <c r="L5" s="659"/>
      <c r="M5" s="659"/>
      <c r="N5" s="659"/>
      <c r="O5" s="659"/>
      <c r="P5" s="659"/>
      <c r="Q5" s="659"/>
      <c r="R5" s="659"/>
      <c r="S5" s="659"/>
      <c r="T5" s="659"/>
      <c r="U5" s="659"/>
      <c r="V5" s="659"/>
      <c r="W5" s="659"/>
      <c r="X5" s="659"/>
    </row>
    <row r="6" spans="1:24" x14ac:dyDescent="0.2">
      <c r="A6" s="659" t="s">
        <v>57</v>
      </c>
      <c r="B6" s="659"/>
      <c r="C6" s="659"/>
      <c r="D6" s="659"/>
      <c r="E6" s="659"/>
      <c r="F6" s="659"/>
      <c r="G6" s="659"/>
      <c r="H6" s="659"/>
      <c r="I6" s="659"/>
      <c r="J6" s="659"/>
      <c r="K6" s="659"/>
      <c r="L6" s="659"/>
      <c r="M6" s="659"/>
      <c r="N6" s="659"/>
      <c r="O6" s="659"/>
      <c r="P6" s="659"/>
      <c r="Q6" s="659"/>
      <c r="R6" s="659"/>
      <c r="S6" s="659"/>
      <c r="T6" s="659"/>
      <c r="U6" s="659"/>
      <c r="V6" s="659"/>
      <c r="W6" s="659"/>
      <c r="X6" s="659"/>
    </row>
    <row r="7" spans="1:24" hidden="1" x14ac:dyDescent="0.2">
      <c r="A7" s="659" t="s">
        <v>62</v>
      </c>
      <c r="B7" s="659"/>
      <c r="C7" s="659"/>
      <c r="D7" s="659"/>
      <c r="E7" s="659"/>
      <c r="F7" s="659"/>
      <c r="G7" s="659"/>
      <c r="H7" s="659"/>
      <c r="I7" s="659"/>
      <c r="J7" s="659"/>
      <c r="K7" s="659"/>
      <c r="L7" s="659"/>
      <c r="M7" s="659"/>
      <c r="N7" s="659"/>
      <c r="O7" s="659"/>
      <c r="P7" s="659"/>
      <c r="Q7" s="659"/>
      <c r="R7" s="659"/>
      <c r="S7" s="659"/>
      <c r="T7" s="659"/>
      <c r="U7" s="659"/>
      <c r="V7" s="659"/>
      <c r="W7" s="659"/>
      <c r="X7" s="659"/>
    </row>
    <row r="8" spans="1:24" x14ac:dyDescent="0.2">
      <c r="A8" s="36"/>
      <c r="B8" s="36"/>
      <c r="C8" s="36"/>
      <c r="D8" s="36"/>
      <c r="E8" s="36"/>
      <c r="F8" s="36"/>
      <c r="G8" s="36"/>
      <c r="H8" s="36"/>
      <c r="I8" s="36"/>
      <c r="J8" s="36"/>
      <c r="K8" s="36"/>
      <c r="L8" s="36"/>
      <c r="M8" s="36"/>
      <c r="N8" s="36"/>
      <c r="O8" s="36"/>
      <c r="P8" s="36"/>
      <c r="Q8" s="36"/>
      <c r="R8" s="36"/>
      <c r="S8" s="36"/>
      <c r="T8" s="36"/>
      <c r="U8" s="36"/>
      <c r="V8" s="36"/>
      <c r="W8" s="36"/>
      <c r="X8" s="36"/>
    </row>
    <row r="9" spans="1:24" x14ac:dyDescent="0.2">
      <c r="A9" s="735" t="s">
        <v>37</v>
      </c>
      <c r="B9" s="735"/>
      <c r="C9" s="39" t="s">
        <v>227</v>
      </c>
      <c r="D9" s="40"/>
      <c r="E9" s="40"/>
      <c r="F9" s="40"/>
      <c r="G9" s="40"/>
      <c r="H9" s="40"/>
      <c r="I9" s="40"/>
      <c r="J9" s="40"/>
      <c r="K9" s="40"/>
      <c r="L9" s="40"/>
      <c r="M9" s="40"/>
      <c r="N9" s="40"/>
      <c r="O9" s="40"/>
      <c r="P9" s="40"/>
      <c r="Q9" s="40"/>
    </row>
    <row r="10" spans="1:24" x14ac:dyDescent="0.2">
      <c r="A10" s="735" t="s">
        <v>1</v>
      </c>
      <c r="B10" s="735"/>
      <c r="C10" s="39" t="s">
        <v>80</v>
      </c>
      <c r="D10" s="40"/>
      <c r="E10" s="40"/>
      <c r="F10" s="40"/>
      <c r="G10" s="40"/>
      <c r="H10" s="40"/>
      <c r="I10" s="40"/>
      <c r="J10" s="40"/>
      <c r="K10" s="40"/>
      <c r="L10" s="38"/>
      <c r="M10" s="38"/>
      <c r="N10" s="38"/>
      <c r="O10" s="38"/>
      <c r="P10" s="38"/>
      <c r="Q10" s="38"/>
    </row>
    <row r="11" spans="1:24" x14ac:dyDescent="0.2">
      <c r="A11" s="735" t="s">
        <v>65</v>
      </c>
      <c r="B11" s="735"/>
      <c r="C11" s="39" t="s">
        <v>247</v>
      </c>
      <c r="D11" s="40"/>
      <c r="E11" s="40"/>
      <c r="F11" s="40"/>
      <c r="G11" s="40"/>
      <c r="H11" s="40"/>
      <c r="I11" s="40"/>
      <c r="J11" s="40"/>
      <c r="K11" s="40"/>
      <c r="L11" s="38"/>
      <c r="M11" s="38"/>
      <c r="N11" s="38"/>
      <c r="O11" s="38"/>
      <c r="P11" s="38"/>
      <c r="Q11" s="38"/>
    </row>
    <row r="12" spans="1:24" x14ac:dyDescent="0.2">
      <c r="A12" s="735" t="s">
        <v>7</v>
      </c>
      <c r="B12" s="735"/>
      <c r="C12" s="39" t="s">
        <v>238</v>
      </c>
      <c r="D12" s="40"/>
      <c r="E12" s="40"/>
      <c r="F12" s="40"/>
      <c r="G12" s="40"/>
      <c r="H12" s="40"/>
      <c r="I12" s="40"/>
      <c r="J12" s="40"/>
      <c r="K12" s="40"/>
      <c r="L12" s="38"/>
      <c r="M12" s="38"/>
      <c r="N12" s="38"/>
      <c r="O12" s="38"/>
      <c r="P12" s="38"/>
      <c r="Q12" s="38"/>
    </row>
    <row r="13" spans="1:24" x14ac:dyDescent="0.2">
      <c r="A13" s="735" t="s">
        <v>230</v>
      </c>
      <c r="B13" s="735"/>
      <c r="C13" s="39" t="s">
        <v>231</v>
      </c>
      <c r="D13" s="40"/>
      <c r="E13" s="40"/>
      <c r="F13" s="40"/>
      <c r="G13" s="40"/>
      <c r="H13" s="40"/>
      <c r="I13" s="40"/>
      <c r="J13" s="40"/>
      <c r="K13" s="40"/>
      <c r="L13" s="38"/>
      <c r="M13" s="38"/>
      <c r="N13" s="38"/>
      <c r="O13" s="38"/>
      <c r="P13" s="38"/>
      <c r="Q13" s="38"/>
    </row>
    <row r="14" spans="1:24" x14ac:dyDescent="0.2">
      <c r="A14" s="40"/>
      <c r="B14" s="40"/>
      <c r="C14" s="40"/>
      <c r="D14" s="40"/>
      <c r="E14" s="40"/>
      <c r="F14" s="40"/>
      <c r="G14" s="40"/>
      <c r="H14" s="40"/>
      <c r="I14" s="40"/>
      <c r="J14" s="40"/>
      <c r="K14" s="40"/>
      <c r="L14" s="38"/>
      <c r="M14" s="38"/>
      <c r="N14" s="38"/>
      <c r="O14" s="38"/>
      <c r="P14" s="38"/>
      <c r="Q14" s="38" t="s">
        <v>40</v>
      </c>
      <c r="T14" s="170"/>
      <c r="U14" s="42"/>
      <c r="X14" s="170"/>
    </row>
    <row r="15" spans="1:24" x14ac:dyDescent="0.2">
      <c r="A15" s="659" t="s">
        <v>4</v>
      </c>
      <c r="B15" s="659"/>
      <c r="C15" s="659"/>
      <c r="D15" s="659"/>
      <c r="E15" s="659"/>
      <c r="F15" s="659"/>
      <c r="G15" s="659"/>
      <c r="H15" s="659"/>
      <c r="I15" s="659"/>
      <c r="J15" s="659"/>
      <c r="K15" s="659"/>
      <c r="L15" s="659"/>
      <c r="M15" s="659"/>
      <c r="N15" s="659"/>
      <c r="O15" s="659"/>
      <c r="P15" s="659"/>
      <c r="Q15" s="659"/>
      <c r="R15" s="659"/>
      <c r="S15" s="659"/>
      <c r="T15" s="659"/>
      <c r="U15" s="659"/>
      <c r="V15" s="659"/>
      <c r="W15" s="659"/>
      <c r="X15" s="659"/>
    </row>
    <row r="16" spans="1:24" ht="48" customHeight="1" x14ac:dyDescent="0.2">
      <c r="A16" s="674" t="s">
        <v>232</v>
      </c>
      <c r="B16" s="674"/>
      <c r="C16" s="674"/>
      <c r="D16" s="674"/>
      <c r="E16" s="674"/>
      <c r="F16" s="674"/>
      <c r="G16" s="674"/>
      <c r="H16" s="674"/>
      <c r="I16" s="674"/>
      <c r="J16" s="674"/>
      <c r="K16" s="674"/>
      <c r="L16" s="674"/>
      <c r="M16" s="674"/>
      <c r="N16" s="674"/>
      <c r="O16" s="674"/>
      <c r="P16" s="674"/>
      <c r="Q16" s="674"/>
      <c r="R16" s="674"/>
      <c r="S16" s="674"/>
      <c r="T16" s="674"/>
      <c r="U16" s="674"/>
      <c r="V16" s="674"/>
      <c r="W16" s="674"/>
      <c r="X16" s="674"/>
    </row>
    <row r="17" spans="1:24" x14ac:dyDescent="0.2">
      <c r="A17" s="38"/>
      <c r="B17" s="38"/>
      <c r="C17" s="38"/>
      <c r="D17" s="38"/>
      <c r="E17" s="38"/>
      <c r="F17" s="38"/>
      <c r="G17" s="38"/>
      <c r="H17" s="38"/>
      <c r="I17" s="38"/>
      <c r="J17" s="38"/>
      <c r="K17" s="38"/>
      <c r="L17" s="38"/>
      <c r="M17" s="38"/>
      <c r="N17" s="38"/>
      <c r="O17" s="38"/>
      <c r="P17" s="38"/>
      <c r="Q17" s="38"/>
    </row>
    <row r="18" spans="1:24" ht="12.75" customHeight="1" x14ac:dyDescent="0.2">
      <c r="A18" s="661" t="s">
        <v>5</v>
      </c>
      <c r="B18" s="662"/>
      <c r="C18" s="663"/>
      <c r="D18" s="664" t="s">
        <v>8</v>
      </c>
      <c r="E18" s="664" t="s">
        <v>18</v>
      </c>
      <c r="F18" s="666" t="s">
        <v>19</v>
      </c>
      <c r="G18" s="667"/>
      <c r="H18" s="666" t="s">
        <v>20</v>
      </c>
      <c r="I18" s="667"/>
      <c r="J18" s="661" t="s">
        <v>14</v>
      </c>
      <c r="K18" s="663"/>
      <c r="L18" s="661" t="s">
        <v>10</v>
      </c>
      <c r="M18" s="663"/>
      <c r="N18" s="661" t="s">
        <v>13</v>
      </c>
      <c r="O18" s="663"/>
      <c r="P18" s="661" t="s">
        <v>15</v>
      </c>
      <c r="Q18" s="663"/>
      <c r="R18" s="658" t="s">
        <v>28</v>
      </c>
      <c r="S18" s="658"/>
      <c r="T18" s="658"/>
      <c r="U18" s="668" t="s">
        <v>29</v>
      </c>
      <c r="V18" s="666" t="s">
        <v>31</v>
      </c>
      <c r="W18" s="669"/>
      <c r="X18" s="667"/>
    </row>
    <row r="19" spans="1:24" ht="25.5" x14ac:dyDescent="0.2">
      <c r="A19" s="43" t="s">
        <v>17</v>
      </c>
      <c r="B19" s="658" t="s">
        <v>6</v>
      </c>
      <c r="C19" s="658"/>
      <c r="D19" s="665"/>
      <c r="E19" s="665"/>
      <c r="F19" s="44" t="s">
        <v>21</v>
      </c>
      <c r="G19" s="44" t="s">
        <v>22</v>
      </c>
      <c r="H19" s="44" t="s">
        <v>23</v>
      </c>
      <c r="I19" s="44" t="s">
        <v>24</v>
      </c>
      <c r="J19" s="45" t="s">
        <v>11</v>
      </c>
      <c r="K19" s="45" t="s">
        <v>12</v>
      </c>
      <c r="L19" s="45" t="s">
        <v>11</v>
      </c>
      <c r="M19" s="45" t="s">
        <v>12</v>
      </c>
      <c r="N19" s="45" t="s">
        <v>11</v>
      </c>
      <c r="O19" s="45" t="s">
        <v>12</v>
      </c>
      <c r="P19" s="45" t="s">
        <v>11</v>
      </c>
      <c r="Q19" s="45" t="s">
        <v>12</v>
      </c>
      <c r="R19" s="45" t="s">
        <v>11</v>
      </c>
      <c r="S19" s="45" t="s">
        <v>12</v>
      </c>
      <c r="T19" s="45" t="s">
        <v>30</v>
      </c>
      <c r="U19" s="668"/>
      <c r="V19" s="44" t="s">
        <v>32</v>
      </c>
      <c r="W19" s="44" t="s">
        <v>33</v>
      </c>
      <c r="X19" s="44" t="s">
        <v>34</v>
      </c>
    </row>
    <row r="20" spans="1:24" ht="45" customHeight="1" x14ac:dyDescent="0.2">
      <c r="A20" s="149">
        <v>1</v>
      </c>
      <c r="B20" s="734" t="s">
        <v>233</v>
      </c>
      <c r="C20" s="734"/>
      <c r="D20" s="150" t="s">
        <v>234</v>
      </c>
      <c r="E20" s="151">
        <v>0.4</v>
      </c>
      <c r="F20" s="135">
        <f>$F$23*E20</f>
        <v>702037.60000000009</v>
      </c>
      <c r="G20" s="135">
        <f>$G$23*E20</f>
        <v>422617.2</v>
      </c>
      <c r="H20" s="152">
        <f t="shared" ref="H20:I22" si="0">J20+L20+N20+P20</f>
        <v>270</v>
      </c>
      <c r="I20" s="152">
        <f t="shared" si="0"/>
        <v>273</v>
      </c>
      <c r="J20" s="149">
        <v>90</v>
      </c>
      <c r="K20" s="153">
        <v>90</v>
      </c>
      <c r="L20" s="149">
        <v>90</v>
      </c>
      <c r="M20" s="154">
        <v>91</v>
      </c>
      <c r="N20" s="149">
        <v>90</v>
      </c>
      <c r="O20" s="152">
        <v>92</v>
      </c>
      <c r="P20" s="149"/>
      <c r="Q20" s="152"/>
      <c r="R20" s="53">
        <f>J20+L20+N20+P20</f>
        <v>270</v>
      </c>
      <c r="S20" s="53">
        <f>K20+M20+O20+Q20</f>
        <v>273</v>
      </c>
      <c r="T20" s="53">
        <f>S20-R20</f>
        <v>3</v>
      </c>
      <c r="U20" s="114"/>
      <c r="V20" s="52">
        <f>O20/N20*100</f>
        <v>102.22222222222221</v>
      </c>
      <c r="W20" s="52">
        <f>G20/F20*100</f>
        <v>60.198656026400855</v>
      </c>
      <c r="X20" s="52">
        <f>W20/V20*100</f>
        <v>58.889989591044326</v>
      </c>
    </row>
    <row r="21" spans="1:24" ht="45" customHeight="1" x14ac:dyDescent="0.2">
      <c r="A21" s="149">
        <v>2</v>
      </c>
      <c r="B21" s="734" t="s">
        <v>235</v>
      </c>
      <c r="C21" s="734"/>
      <c r="D21" s="150" t="s">
        <v>73</v>
      </c>
      <c r="E21" s="151">
        <v>0.3</v>
      </c>
      <c r="F21" s="135">
        <f>$F$23*E21</f>
        <v>526528.19999999995</v>
      </c>
      <c r="G21" s="135">
        <f>$G$23*E21</f>
        <v>316962.89999999997</v>
      </c>
      <c r="H21" s="152">
        <f t="shared" si="0"/>
        <v>8</v>
      </c>
      <c r="I21" s="152">
        <f t="shared" si="0"/>
        <v>9</v>
      </c>
      <c r="J21" s="149">
        <v>2</v>
      </c>
      <c r="K21" s="153">
        <v>2</v>
      </c>
      <c r="L21" s="149">
        <v>4</v>
      </c>
      <c r="M21" s="154">
        <v>3</v>
      </c>
      <c r="N21" s="149">
        <v>2</v>
      </c>
      <c r="O21" s="152">
        <v>4</v>
      </c>
      <c r="P21" s="149"/>
      <c r="Q21" s="152"/>
      <c r="R21" s="53">
        <f t="shared" ref="R21:S23" si="1">J21+L21+N21+P21</f>
        <v>8</v>
      </c>
      <c r="S21" s="53">
        <f t="shared" si="1"/>
        <v>9</v>
      </c>
      <c r="T21" s="53">
        <f>S21-R21</f>
        <v>1</v>
      </c>
      <c r="U21" s="114"/>
      <c r="V21" s="52">
        <f t="shared" ref="V21:V23" si="2">O21/N21*100</f>
        <v>200</v>
      </c>
      <c r="W21" s="52">
        <f>G21/F21*100</f>
        <v>60.198656026400869</v>
      </c>
      <c r="X21" s="52">
        <f>W21/V21*100</f>
        <v>30.099328013200434</v>
      </c>
    </row>
    <row r="22" spans="1:24" ht="45" customHeight="1" x14ac:dyDescent="0.2">
      <c r="A22" s="149">
        <v>3</v>
      </c>
      <c r="B22" s="734" t="s">
        <v>236</v>
      </c>
      <c r="C22" s="734"/>
      <c r="D22" s="150" t="s">
        <v>73</v>
      </c>
      <c r="E22" s="151">
        <v>0.3</v>
      </c>
      <c r="F22" s="135">
        <f>$F$23*E22</f>
        <v>526528.19999999995</v>
      </c>
      <c r="G22" s="135">
        <f>$G$23*E22</f>
        <v>316962.89999999997</v>
      </c>
      <c r="H22" s="152">
        <f t="shared" si="0"/>
        <v>3</v>
      </c>
      <c r="I22" s="152">
        <f t="shared" si="0"/>
        <v>10</v>
      </c>
      <c r="J22" s="149">
        <v>1</v>
      </c>
      <c r="K22" s="153">
        <v>3</v>
      </c>
      <c r="L22" s="149">
        <v>1</v>
      </c>
      <c r="M22" s="154">
        <v>3</v>
      </c>
      <c r="N22" s="149">
        <v>1</v>
      </c>
      <c r="O22" s="152">
        <v>4</v>
      </c>
      <c r="P22" s="149"/>
      <c r="Q22" s="152"/>
      <c r="R22" s="53">
        <f t="shared" si="1"/>
        <v>3</v>
      </c>
      <c r="S22" s="53">
        <f t="shared" si="1"/>
        <v>10</v>
      </c>
      <c r="T22" s="53">
        <f>S22-R22</f>
        <v>7</v>
      </c>
      <c r="U22" s="114"/>
      <c r="V22" s="52">
        <f t="shared" si="2"/>
        <v>400</v>
      </c>
      <c r="W22" s="52">
        <f>G22/F22*100</f>
        <v>60.198656026400869</v>
      </c>
      <c r="X22" s="52">
        <f>W22/V22*100</f>
        <v>15.049664006600217</v>
      </c>
    </row>
    <row r="23" spans="1:24" s="1" customFormat="1" ht="36.75" customHeight="1" x14ac:dyDescent="0.2">
      <c r="A23" s="671" t="s">
        <v>25</v>
      </c>
      <c r="B23" s="672"/>
      <c r="C23" s="673"/>
      <c r="D23" s="47"/>
      <c r="E23" s="48">
        <f>SUM(E20:E22)</f>
        <v>1</v>
      </c>
      <c r="F23" s="60">
        <v>1755094</v>
      </c>
      <c r="G23" s="61">
        <v>1056543</v>
      </c>
      <c r="H23" s="47">
        <f t="shared" ref="H23:Q23" si="3">SUM(H20:H22)</f>
        <v>281</v>
      </c>
      <c r="I23" s="47">
        <f t="shared" si="3"/>
        <v>292</v>
      </c>
      <c r="J23" s="47">
        <f t="shared" si="3"/>
        <v>93</v>
      </c>
      <c r="K23" s="47">
        <f t="shared" si="3"/>
        <v>95</v>
      </c>
      <c r="L23" s="47">
        <f t="shared" si="3"/>
        <v>95</v>
      </c>
      <c r="M23" s="47">
        <f t="shared" si="3"/>
        <v>97</v>
      </c>
      <c r="N23" s="47">
        <f t="shared" si="3"/>
        <v>93</v>
      </c>
      <c r="O23" s="47">
        <f t="shared" si="3"/>
        <v>100</v>
      </c>
      <c r="P23" s="47">
        <f t="shared" si="3"/>
        <v>0</v>
      </c>
      <c r="Q23" s="47">
        <f t="shared" si="3"/>
        <v>0</v>
      </c>
      <c r="R23" s="49">
        <f t="shared" si="1"/>
        <v>281</v>
      </c>
      <c r="S23" s="49">
        <f t="shared" si="1"/>
        <v>292</v>
      </c>
      <c r="T23" s="49">
        <f>S23-R23</f>
        <v>11</v>
      </c>
      <c r="U23" s="49"/>
      <c r="V23" s="52">
        <f t="shared" si="2"/>
        <v>107.5268817204301</v>
      </c>
      <c r="W23" s="52">
        <f>G23/F23*100</f>
        <v>60.198656026400869</v>
      </c>
      <c r="X23" s="52">
        <f>W23/V23*100</f>
        <v>55.984750104552816</v>
      </c>
    </row>
    <row r="24" spans="1:24" s="4" customFormat="1" ht="14.25" customHeight="1" x14ac:dyDescent="0.2">
      <c r="A24" s="38"/>
      <c r="B24" s="38"/>
      <c r="C24" s="38"/>
      <c r="D24" s="38"/>
      <c r="E24" s="38"/>
      <c r="F24" s="62"/>
      <c r="G24" s="38"/>
      <c r="H24" s="38"/>
      <c r="I24" s="38"/>
      <c r="J24" s="38"/>
      <c r="K24" s="38"/>
      <c r="L24" s="38"/>
      <c r="M24" s="38"/>
      <c r="N24" s="38"/>
      <c r="O24" s="38"/>
      <c r="P24" s="38"/>
      <c r="Q24" s="38"/>
      <c r="R24" s="38"/>
      <c r="S24" s="38"/>
      <c r="T24" s="38"/>
      <c r="U24" s="38"/>
      <c r="V24" s="171"/>
      <c r="W24" s="171"/>
      <c r="X24" s="171"/>
    </row>
    <row r="25" spans="1:24" s="4" customFormat="1" ht="14.25" customHeight="1" x14ac:dyDescent="0.2">
      <c r="A25" s="38"/>
      <c r="B25" s="37" t="s">
        <v>26</v>
      </c>
      <c r="C25" s="38"/>
      <c r="D25" s="38"/>
      <c r="E25" s="38"/>
      <c r="F25" s="62"/>
      <c r="G25" s="38"/>
      <c r="H25" s="38" t="s">
        <v>27</v>
      </c>
      <c r="I25" s="38"/>
      <c r="J25" s="38"/>
      <c r="K25" s="38"/>
      <c r="L25" s="38"/>
      <c r="M25" s="38"/>
      <c r="N25" s="38"/>
      <c r="O25" s="38"/>
      <c r="P25" s="38"/>
      <c r="Q25" s="38"/>
      <c r="R25" s="38"/>
      <c r="S25" s="38"/>
      <c r="T25" s="38"/>
      <c r="U25" s="38"/>
      <c r="V25" s="172"/>
      <c r="W25" s="172"/>
      <c r="X25" s="172"/>
    </row>
    <row r="26" spans="1:24" x14ac:dyDescent="0.2">
      <c r="J26" s="115"/>
      <c r="K26" s="115"/>
      <c r="L26" s="115"/>
      <c r="M26" s="115"/>
      <c r="N26" s="115"/>
      <c r="O26" s="115"/>
      <c r="P26" s="115"/>
    </row>
    <row r="27" spans="1:24" x14ac:dyDescent="0.2">
      <c r="J27" s="115"/>
      <c r="K27" s="115"/>
      <c r="L27" s="115"/>
      <c r="M27" s="115"/>
      <c r="N27" s="115"/>
      <c r="O27" s="115"/>
      <c r="P27" s="115"/>
    </row>
    <row r="28" spans="1:24" x14ac:dyDescent="0.2">
      <c r="J28" s="115"/>
      <c r="K28" s="115"/>
      <c r="L28" s="115"/>
      <c r="M28" s="115"/>
      <c r="N28" s="115"/>
      <c r="O28" s="115"/>
      <c r="P28" s="115"/>
    </row>
    <row r="29" spans="1:24" x14ac:dyDescent="0.2">
      <c r="J29" s="115"/>
      <c r="K29" s="115"/>
      <c r="L29" s="115"/>
      <c r="M29" s="115"/>
      <c r="N29" s="115"/>
      <c r="O29" s="115"/>
      <c r="P29" s="115"/>
    </row>
    <row r="30" spans="1:24" x14ac:dyDescent="0.2">
      <c r="J30" s="115"/>
      <c r="K30" s="115"/>
      <c r="L30" s="115"/>
      <c r="M30" s="115"/>
      <c r="N30" s="115"/>
      <c r="O30" s="115"/>
      <c r="P30" s="115"/>
    </row>
    <row r="31" spans="1:24" x14ac:dyDescent="0.2">
      <c r="J31" s="115"/>
      <c r="K31" s="115"/>
      <c r="L31" s="115"/>
      <c r="M31" s="115"/>
      <c r="N31" s="115"/>
      <c r="O31" s="115"/>
      <c r="P31" s="115"/>
    </row>
    <row r="32" spans="1:24" x14ac:dyDescent="0.2">
      <c r="J32" s="115"/>
      <c r="K32" s="115"/>
      <c r="L32" s="115"/>
      <c r="M32" s="115"/>
      <c r="N32" s="115"/>
      <c r="O32" s="115"/>
      <c r="P32" s="115"/>
    </row>
    <row r="33" spans="10:16" x14ac:dyDescent="0.2">
      <c r="J33" s="115"/>
      <c r="K33" s="115"/>
      <c r="L33" s="115"/>
      <c r="M33" s="115"/>
      <c r="N33" s="115"/>
      <c r="O33" s="115"/>
      <c r="P33" s="115"/>
    </row>
    <row r="34" spans="10:16" x14ac:dyDescent="0.2">
      <c r="J34" s="115"/>
      <c r="K34" s="115"/>
      <c r="L34" s="115"/>
      <c r="M34" s="115"/>
      <c r="N34" s="115"/>
      <c r="O34" s="115"/>
      <c r="P34" s="115"/>
    </row>
    <row r="35" spans="10:16" x14ac:dyDescent="0.2">
      <c r="J35" s="115"/>
      <c r="K35" s="115"/>
      <c r="L35" s="115"/>
      <c r="M35" s="115"/>
      <c r="N35" s="115"/>
      <c r="O35" s="115"/>
      <c r="P35" s="115"/>
    </row>
    <row r="36" spans="10:16" x14ac:dyDescent="0.2">
      <c r="J36" s="115"/>
      <c r="K36" s="115"/>
      <c r="L36" s="115"/>
      <c r="M36" s="115"/>
      <c r="N36" s="115"/>
      <c r="O36" s="115"/>
      <c r="P36" s="115"/>
    </row>
    <row r="37" spans="10:16" x14ac:dyDescent="0.2">
      <c r="J37" s="115"/>
      <c r="K37" s="115"/>
      <c r="L37" s="115"/>
      <c r="M37" s="115"/>
      <c r="N37" s="115"/>
      <c r="O37" s="115"/>
      <c r="P37" s="115"/>
    </row>
    <row r="38" spans="10:16" x14ac:dyDescent="0.2">
      <c r="J38" s="115"/>
      <c r="K38" s="115"/>
      <c r="L38" s="115"/>
      <c r="M38" s="115"/>
      <c r="N38" s="115"/>
      <c r="O38" s="115"/>
      <c r="P38" s="115"/>
    </row>
    <row r="39" spans="10:16" x14ac:dyDescent="0.2">
      <c r="J39" s="115"/>
      <c r="K39" s="115"/>
      <c r="L39" s="115"/>
      <c r="M39" s="115"/>
      <c r="N39" s="115"/>
      <c r="O39" s="115"/>
      <c r="P39" s="115"/>
    </row>
    <row r="40" spans="10:16" x14ac:dyDescent="0.2">
      <c r="J40" s="115"/>
      <c r="K40" s="115"/>
      <c r="L40" s="115"/>
      <c r="M40" s="115"/>
      <c r="N40" s="115"/>
      <c r="O40" s="115"/>
      <c r="P40" s="115"/>
    </row>
    <row r="41" spans="10:16" x14ac:dyDescent="0.2">
      <c r="J41" s="115"/>
      <c r="K41" s="115"/>
      <c r="L41" s="115"/>
      <c r="M41" s="115"/>
      <c r="N41" s="115"/>
      <c r="O41" s="115"/>
      <c r="P41" s="115"/>
    </row>
  </sheetData>
  <mergeCells count="31">
    <mergeCell ref="A13:B13"/>
    <mergeCell ref="A1:X1"/>
    <mergeCell ref="A2:X2"/>
    <mergeCell ref="A3:X3"/>
    <mergeCell ref="A4:X4"/>
    <mergeCell ref="A5:X5"/>
    <mergeCell ref="A6:X6"/>
    <mergeCell ref="A7:X7"/>
    <mergeCell ref="A9:B9"/>
    <mergeCell ref="A10:B10"/>
    <mergeCell ref="A11:B11"/>
    <mergeCell ref="A12:B12"/>
    <mergeCell ref="U18:U19"/>
    <mergeCell ref="V18:X18"/>
    <mergeCell ref="B19:C19"/>
    <mergeCell ref="B20:C20"/>
    <mergeCell ref="A15:X15"/>
    <mergeCell ref="A16:X16"/>
    <mergeCell ref="A18:C18"/>
    <mergeCell ref="D18:D19"/>
    <mergeCell ref="E18:E19"/>
    <mergeCell ref="F18:G18"/>
    <mergeCell ref="H18:I18"/>
    <mergeCell ref="J18:K18"/>
    <mergeCell ref="L18:M18"/>
    <mergeCell ref="N18:O18"/>
    <mergeCell ref="B21:C21"/>
    <mergeCell ref="B22:C22"/>
    <mergeCell ref="A23:C23"/>
    <mergeCell ref="P18:Q18"/>
    <mergeCell ref="R18:T18"/>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3"/>
  <sheetViews>
    <sheetView topLeftCell="A8" workbookViewId="0">
      <selection activeCell="G30" sqref="G30"/>
    </sheetView>
  </sheetViews>
  <sheetFormatPr baseColWidth="10" defaultRowHeight="12.75" x14ac:dyDescent="0.2"/>
  <cols>
    <col min="1" max="1" width="5.42578125" style="35" customWidth="1"/>
    <col min="2" max="2" width="12" style="35" customWidth="1"/>
    <col min="3" max="3" width="40.7109375" style="35" customWidth="1"/>
    <col min="4" max="5" width="11.42578125" style="35"/>
    <col min="6" max="6" width="15.140625" style="35" customWidth="1"/>
    <col min="7" max="7" width="12.28515625" style="35" customWidth="1"/>
    <col min="8" max="8" width="11" style="35" hidden="1" customWidth="1"/>
    <col min="9" max="13" width="9.28515625" style="35" hidden="1" customWidth="1"/>
    <col min="14" max="15" width="9.28515625" style="35" customWidth="1"/>
    <col min="16" max="20" width="9.28515625" style="35" hidden="1" customWidth="1"/>
    <col min="21" max="21" width="24" style="35" customWidth="1"/>
    <col min="22" max="24" width="8.85546875" style="35" customWidth="1"/>
    <col min="25" max="25" width="11.42578125" style="35" customWidth="1"/>
    <col min="26" max="16384" width="11.42578125" style="35"/>
  </cols>
  <sheetData>
    <row r="1" spans="1:24" x14ac:dyDescent="0.2">
      <c r="A1" s="574" t="s">
        <v>406</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x14ac:dyDescent="0.2">
      <c r="A5" s="591" t="s">
        <v>57</v>
      </c>
      <c r="B5" s="591"/>
      <c r="C5" s="591"/>
      <c r="D5" s="591"/>
      <c r="E5" s="591"/>
      <c r="F5" s="591"/>
      <c r="G5" s="591"/>
      <c r="H5" s="591"/>
      <c r="I5" s="591"/>
      <c r="J5" s="591"/>
      <c r="K5" s="591"/>
      <c r="L5" s="591"/>
      <c r="M5" s="591"/>
      <c r="N5" s="591"/>
      <c r="O5" s="591"/>
      <c r="P5" s="591"/>
      <c r="Q5" s="591"/>
      <c r="R5" s="591"/>
      <c r="S5" s="591"/>
      <c r="T5" s="591"/>
      <c r="U5" s="591"/>
      <c r="V5" s="591"/>
      <c r="W5" s="591"/>
      <c r="X5" s="591"/>
    </row>
    <row r="6" spans="1:24" hidden="1" x14ac:dyDescent="0.2">
      <c r="A6" s="591" t="s">
        <v>407</v>
      </c>
      <c r="B6" s="591"/>
      <c r="C6" s="591"/>
      <c r="D6" s="591"/>
      <c r="E6" s="591"/>
      <c r="F6" s="591"/>
      <c r="G6" s="591"/>
      <c r="H6" s="591"/>
      <c r="I6" s="591"/>
      <c r="J6" s="591"/>
      <c r="K6" s="591"/>
      <c r="L6" s="591"/>
      <c r="M6" s="591"/>
      <c r="N6" s="591"/>
      <c r="O6" s="591"/>
      <c r="P6" s="591"/>
      <c r="Q6" s="591"/>
    </row>
    <row r="7" spans="1:24" hidden="1" x14ac:dyDescent="0.2">
      <c r="A7" s="591" t="s">
        <v>53</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21"/>
      <c r="B8" s="21"/>
      <c r="C8" s="21"/>
      <c r="D8" s="21"/>
      <c r="E8" s="21"/>
      <c r="F8" s="21"/>
      <c r="G8" s="21"/>
      <c r="H8" s="21"/>
      <c r="I8" s="21"/>
      <c r="J8" s="21"/>
      <c r="K8" s="21"/>
      <c r="L8" s="21"/>
      <c r="M8" s="21"/>
      <c r="N8" s="21"/>
      <c r="O8" s="21"/>
      <c r="P8" s="21"/>
      <c r="Q8" s="21"/>
      <c r="R8" s="21"/>
      <c r="S8" s="21"/>
      <c r="T8" s="21"/>
      <c r="U8" s="21"/>
      <c r="V8" s="21"/>
      <c r="W8" s="21"/>
      <c r="X8" s="21"/>
    </row>
    <row r="9" spans="1:24" x14ac:dyDescent="0.2">
      <c r="A9" s="599" t="s">
        <v>37</v>
      </c>
      <c r="B9" s="599"/>
      <c r="C9" s="1" t="s">
        <v>408</v>
      </c>
      <c r="D9" s="1"/>
      <c r="E9" s="1"/>
      <c r="F9" s="1"/>
      <c r="G9" s="1"/>
      <c r="H9" s="1"/>
      <c r="I9" s="1"/>
      <c r="J9" s="1"/>
      <c r="K9" s="1"/>
      <c r="L9" s="1"/>
      <c r="M9" s="1"/>
      <c r="N9" s="1"/>
      <c r="O9" s="1"/>
      <c r="P9" s="1"/>
      <c r="Q9" s="1"/>
    </row>
    <row r="10" spans="1:24" x14ac:dyDescent="0.2">
      <c r="A10" s="584" t="s">
        <v>1</v>
      </c>
      <c r="B10" s="584"/>
      <c r="C10" s="276" t="s">
        <v>409</v>
      </c>
      <c r="D10" s="1"/>
      <c r="E10" s="1"/>
      <c r="F10" s="1"/>
      <c r="G10" s="1"/>
      <c r="H10" s="1"/>
      <c r="I10" s="1"/>
      <c r="J10" s="1"/>
      <c r="K10" s="1"/>
      <c r="L10" s="4"/>
      <c r="M10" s="4"/>
      <c r="N10" s="4"/>
      <c r="O10" s="4"/>
      <c r="P10" s="4"/>
      <c r="Q10" s="4"/>
    </row>
    <row r="11" spans="1:24" x14ac:dyDescent="0.2">
      <c r="A11" s="584" t="s">
        <v>65</v>
      </c>
      <c r="B11" s="585"/>
      <c r="C11" s="276" t="s">
        <v>410</v>
      </c>
      <c r="D11" s="1"/>
      <c r="E11" s="1"/>
      <c r="F11" s="1"/>
      <c r="G11" s="1"/>
      <c r="H11" s="1"/>
      <c r="I11" s="1"/>
      <c r="J11" s="1"/>
      <c r="K11" s="1"/>
      <c r="L11" s="4"/>
      <c r="M11" s="4"/>
      <c r="N11" s="4"/>
      <c r="O11" s="4"/>
      <c r="P11" s="4"/>
      <c r="Q11" s="4"/>
    </row>
    <row r="12" spans="1:24" x14ac:dyDescent="0.2">
      <c r="A12" s="584" t="s">
        <v>7</v>
      </c>
      <c r="B12" s="585"/>
      <c r="C12" s="276" t="s">
        <v>93</v>
      </c>
      <c r="D12" s="1"/>
      <c r="E12" s="1"/>
      <c r="F12" s="1"/>
      <c r="G12" s="1"/>
      <c r="H12" s="1"/>
      <c r="I12" s="1"/>
      <c r="J12" s="1"/>
      <c r="K12" s="1"/>
      <c r="L12" s="4"/>
      <c r="M12" s="4"/>
      <c r="N12" s="4"/>
      <c r="O12" s="4"/>
      <c r="P12" s="4"/>
      <c r="Q12" s="4"/>
    </row>
    <row r="13" spans="1:24" x14ac:dyDescent="0.2">
      <c r="A13" s="584" t="s">
        <v>411</v>
      </c>
      <c r="B13" s="585"/>
      <c r="C13" s="276" t="s">
        <v>412</v>
      </c>
      <c r="D13" s="1"/>
      <c r="E13" s="1"/>
      <c r="F13" s="1"/>
      <c r="G13" s="1"/>
      <c r="H13" s="1"/>
      <c r="I13" s="1"/>
      <c r="J13" s="1"/>
      <c r="K13" s="1"/>
      <c r="L13" s="4"/>
      <c r="M13" s="4"/>
      <c r="N13" s="4"/>
      <c r="O13" s="4"/>
      <c r="P13" s="4"/>
      <c r="Q13" s="4"/>
    </row>
    <row r="14" spans="1:24" x14ac:dyDescent="0.2">
      <c r="A14" s="1"/>
      <c r="B14" s="1"/>
      <c r="C14" s="1"/>
      <c r="D14" s="1"/>
      <c r="E14" s="1"/>
      <c r="F14" s="1"/>
      <c r="G14" s="1"/>
      <c r="H14" s="1"/>
      <c r="I14" s="1"/>
      <c r="J14" s="1"/>
      <c r="K14" s="1"/>
      <c r="L14" s="4"/>
      <c r="M14" s="4"/>
      <c r="N14" s="4"/>
      <c r="O14" s="4"/>
      <c r="P14" s="4"/>
      <c r="Q14" s="4"/>
      <c r="U14" s="42"/>
      <c r="X14" s="35" t="s">
        <v>181</v>
      </c>
    </row>
    <row r="15" spans="1:24" x14ac:dyDescent="0.2">
      <c r="A15" s="591" t="s">
        <v>4</v>
      </c>
      <c r="B15" s="591"/>
      <c r="C15" s="591"/>
      <c r="D15" s="591"/>
      <c r="E15" s="591"/>
      <c r="F15" s="591"/>
      <c r="G15" s="591"/>
      <c r="H15" s="591"/>
      <c r="I15" s="591"/>
      <c r="J15" s="591"/>
      <c r="K15" s="591"/>
      <c r="L15" s="591"/>
      <c r="M15" s="591"/>
      <c r="N15" s="591"/>
      <c r="O15" s="591"/>
      <c r="P15" s="591"/>
      <c r="Q15" s="591"/>
      <c r="R15" s="591"/>
      <c r="S15" s="591"/>
      <c r="T15" s="591"/>
      <c r="U15" s="591"/>
      <c r="V15" s="591"/>
      <c r="W15" s="591"/>
      <c r="X15" s="591"/>
    </row>
    <row r="16" spans="1:24" ht="36" customHeight="1" x14ac:dyDescent="0.2">
      <c r="A16" s="592" t="s">
        <v>413</v>
      </c>
      <c r="B16" s="592"/>
      <c r="C16" s="592"/>
      <c r="D16" s="592"/>
      <c r="E16" s="592"/>
      <c r="F16" s="592"/>
      <c r="G16" s="592"/>
      <c r="H16" s="592"/>
      <c r="I16" s="592"/>
      <c r="J16" s="592"/>
      <c r="K16" s="592"/>
      <c r="L16" s="592"/>
      <c r="M16" s="592"/>
      <c r="N16" s="592"/>
      <c r="O16" s="592"/>
      <c r="P16" s="592"/>
      <c r="Q16" s="592"/>
      <c r="R16" s="592"/>
      <c r="S16" s="592"/>
      <c r="T16" s="592"/>
      <c r="U16" s="592"/>
      <c r="V16" s="592"/>
      <c r="W16" s="592"/>
      <c r="X16" s="592"/>
    </row>
    <row r="17" spans="1:24" x14ac:dyDescent="0.2">
      <c r="A17" s="4"/>
      <c r="B17" s="4"/>
      <c r="C17" s="4"/>
      <c r="D17" s="4"/>
      <c r="E17" s="4"/>
      <c r="F17" s="4"/>
      <c r="G17" s="4"/>
      <c r="H17" s="4"/>
      <c r="I17" s="4"/>
      <c r="J17" s="4"/>
      <c r="K17" s="4"/>
      <c r="L17" s="4"/>
      <c r="M17" s="4"/>
      <c r="N17" s="4"/>
      <c r="O17" s="4"/>
      <c r="P17" s="4"/>
      <c r="Q17" s="4"/>
    </row>
    <row r="18" spans="1:24" ht="12.75" customHeight="1" x14ac:dyDescent="0.2">
      <c r="A18" s="588" t="s">
        <v>5</v>
      </c>
      <c r="B18" s="589"/>
      <c r="C18" s="590"/>
      <c r="D18" s="578" t="s">
        <v>8</v>
      </c>
      <c r="E18" s="578" t="s">
        <v>18</v>
      </c>
      <c r="F18" s="580" t="s">
        <v>19</v>
      </c>
      <c r="G18" s="581"/>
      <c r="H18" s="580" t="s">
        <v>20</v>
      </c>
      <c r="I18" s="581"/>
      <c r="J18" s="588" t="s">
        <v>14</v>
      </c>
      <c r="K18" s="590"/>
      <c r="L18" s="588" t="s">
        <v>10</v>
      </c>
      <c r="M18" s="590"/>
      <c r="N18" s="588" t="s">
        <v>13</v>
      </c>
      <c r="O18" s="590"/>
      <c r="P18" s="588" t="s">
        <v>15</v>
      </c>
      <c r="Q18" s="590"/>
      <c r="R18" s="586" t="s">
        <v>28</v>
      </c>
      <c r="S18" s="586"/>
      <c r="T18" s="586"/>
      <c r="U18" s="598" t="s">
        <v>29</v>
      </c>
      <c r="V18" s="580" t="s">
        <v>31</v>
      </c>
      <c r="W18" s="587"/>
      <c r="X18" s="581"/>
    </row>
    <row r="19" spans="1:24" ht="17.25" customHeight="1" x14ac:dyDescent="0.2">
      <c r="A19" s="20" t="s">
        <v>17</v>
      </c>
      <c r="B19" s="586" t="s">
        <v>6</v>
      </c>
      <c r="C19" s="586"/>
      <c r="D19" s="579"/>
      <c r="E19" s="579"/>
      <c r="F19" s="17" t="s">
        <v>21</v>
      </c>
      <c r="G19" s="17" t="s">
        <v>22</v>
      </c>
      <c r="H19" s="17" t="s">
        <v>23</v>
      </c>
      <c r="I19" s="17" t="s">
        <v>24</v>
      </c>
      <c r="J19" s="2" t="s">
        <v>11</v>
      </c>
      <c r="K19" s="2" t="s">
        <v>12</v>
      </c>
      <c r="L19" s="2" t="s">
        <v>11</v>
      </c>
      <c r="M19" s="2" t="s">
        <v>12</v>
      </c>
      <c r="N19" s="2" t="s">
        <v>11</v>
      </c>
      <c r="O19" s="2" t="s">
        <v>12</v>
      </c>
      <c r="P19" s="2" t="s">
        <v>11</v>
      </c>
      <c r="Q19" s="2" t="s">
        <v>12</v>
      </c>
      <c r="R19" s="2" t="s">
        <v>11</v>
      </c>
      <c r="S19" s="2" t="s">
        <v>12</v>
      </c>
      <c r="T19" s="2" t="s">
        <v>30</v>
      </c>
      <c r="U19" s="598"/>
      <c r="V19" s="17" t="s">
        <v>32</v>
      </c>
      <c r="W19" s="17" t="s">
        <v>33</v>
      </c>
      <c r="X19" s="17" t="s">
        <v>34</v>
      </c>
    </row>
    <row r="20" spans="1:24" ht="38.25" customHeight="1" x14ac:dyDescent="0.2">
      <c r="A20" s="277">
        <v>1</v>
      </c>
      <c r="B20" s="738" t="s">
        <v>414</v>
      </c>
      <c r="C20" s="739"/>
      <c r="D20" s="278" t="s">
        <v>49</v>
      </c>
      <c r="E20" s="279">
        <v>15</v>
      </c>
      <c r="F20" s="280">
        <f t="shared" ref="F20:F28" si="0">$F$29*E20/100</f>
        <v>6180755.8499999996</v>
      </c>
      <c r="G20" s="280">
        <f t="shared" ref="G20:G26" si="1">$G$29*E20/100</f>
        <v>4392599.8499999996</v>
      </c>
      <c r="H20" s="31">
        <f>J20+L20+N20+P20</f>
        <v>0</v>
      </c>
      <c r="I20" s="31">
        <f>K20+M20+O20+Q20</f>
        <v>0</v>
      </c>
      <c r="J20" s="277">
        <v>0</v>
      </c>
      <c r="K20" s="281">
        <v>0</v>
      </c>
      <c r="L20" s="277">
        <v>0</v>
      </c>
      <c r="M20" s="281">
        <v>0</v>
      </c>
      <c r="N20" s="282">
        <v>0</v>
      </c>
      <c r="O20" s="283">
        <v>0</v>
      </c>
      <c r="P20" s="277"/>
      <c r="Q20" s="281"/>
      <c r="R20" s="29">
        <f t="shared" ref="R20:S29" si="2">J20+L20+N20+P20</f>
        <v>0</v>
      </c>
      <c r="S20" s="29">
        <f t="shared" si="2"/>
        <v>0</v>
      </c>
      <c r="T20" s="29">
        <f>S20-R20</f>
        <v>0</v>
      </c>
      <c r="U20" s="30"/>
      <c r="V20" s="3" t="e">
        <f>O20/N20*100</f>
        <v>#DIV/0!</v>
      </c>
      <c r="W20" s="3">
        <f>G20/F20*100</f>
        <v>71.068975326051742</v>
      </c>
      <c r="X20" s="3">
        <v>0</v>
      </c>
    </row>
    <row r="21" spans="1:24" ht="40.5" customHeight="1" x14ac:dyDescent="0.2">
      <c r="A21" s="277">
        <v>2</v>
      </c>
      <c r="B21" s="738" t="s">
        <v>415</v>
      </c>
      <c r="C21" s="739"/>
      <c r="D21" s="278" t="s">
        <v>259</v>
      </c>
      <c r="E21" s="279">
        <v>8</v>
      </c>
      <c r="F21" s="280">
        <f t="shared" si="0"/>
        <v>3296403.12</v>
      </c>
      <c r="G21" s="280">
        <f t="shared" si="1"/>
        <v>2342719.92</v>
      </c>
      <c r="H21" s="31">
        <f t="shared" ref="H21:I28" si="3">J21+L21+N21+P21</f>
        <v>54882794</v>
      </c>
      <c r="I21" s="31">
        <f t="shared" si="3"/>
        <v>54882794</v>
      </c>
      <c r="J21" s="277">
        <v>0</v>
      </c>
      <c r="K21" s="281">
        <v>0</v>
      </c>
      <c r="L21" s="277">
        <v>0</v>
      </c>
      <c r="M21" s="281">
        <v>0</v>
      </c>
      <c r="N21" s="282">
        <v>54882794</v>
      </c>
      <c r="O21" s="283">
        <v>54882794</v>
      </c>
      <c r="P21" s="277"/>
      <c r="Q21" s="281"/>
      <c r="R21" s="29">
        <f t="shared" si="2"/>
        <v>54882794</v>
      </c>
      <c r="S21" s="29">
        <f t="shared" si="2"/>
        <v>54882794</v>
      </c>
      <c r="T21" s="29">
        <f t="shared" ref="T21:T29" si="4">S21-R21</f>
        <v>0</v>
      </c>
      <c r="U21" s="30"/>
      <c r="V21" s="3">
        <f t="shared" ref="V21:V29" si="5">O21/N21*100</f>
        <v>100</v>
      </c>
      <c r="W21" s="3">
        <f t="shared" ref="W21:W29" si="6">G21/F21*100</f>
        <v>71.068975326051742</v>
      </c>
      <c r="X21" s="3">
        <v>0</v>
      </c>
    </row>
    <row r="22" spans="1:24" ht="36" customHeight="1" x14ac:dyDescent="0.2">
      <c r="A22" s="277">
        <v>3</v>
      </c>
      <c r="B22" s="738" t="s">
        <v>416</v>
      </c>
      <c r="C22" s="739"/>
      <c r="D22" s="278" t="s">
        <v>259</v>
      </c>
      <c r="E22" s="279">
        <v>8</v>
      </c>
      <c r="F22" s="280">
        <f t="shared" si="0"/>
        <v>3296403.12</v>
      </c>
      <c r="G22" s="280">
        <f t="shared" si="1"/>
        <v>2342719.92</v>
      </c>
      <c r="H22" s="31">
        <f t="shared" si="3"/>
        <v>16098269</v>
      </c>
      <c r="I22" s="31">
        <f t="shared" si="3"/>
        <v>16098269</v>
      </c>
      <c r="J22" s="277">
        <v>0</v>
      </c>
      <c r="K22" s="281">
        <v>0</v>
      </c>
      <c r="L22" s="277">
        <v>0</v>
      </c>
      <c r="M22" s="281">
        <v>0</v>
      </c>
      <c r="N22" s="282">
        <v>16098269</v>
      </c>
      <c r="O22" s="283">
        <v>16098269</v>
      </c>
      <c r="P22" s="277"/>
      <c r="Q22" s="281"/>
      <c r="R22" s="29">
        <f t="shared" si="2"/>
        <v>16098269</v>
      </c>
      <c r="S22" s="29">
        <f t="shared" si="2"/>
        <v>16098269</v>
      </c>
      <c r="T22" s="29">
        <f t="shared" si="4"/>
        <v>0</v>
      </c>
      <c r="U22" s="30"/>
      <c r="V22" s="3">
        <f t="shared" si="5"/>
        <v>100</v>
      </c>
      <c r="W22" s="3">
        <f t="shared" si="6"/>
        <v>71.068975326051742</v>
      </c>
      <c r="X22" s="3">
        <v>0</v>
      </c>
    </row>
    <row r="23" spans="1:24" ht="40.5" customHeight="1" x14ac:dyDescent="0.2">
      <c r="A23" s="277">
        <v>4</v>
      </c>
      <c r="B23" s="738" t="s">
        <v>417</v>
      </c>
      <c r="C23" s="739"/>
      <c r="D23" s="278" t="s">
        <v>49</v>
      </c>
      <c r="E23" s="279">
        <v>15</v>
      </c>
      <c r="F23" s="280">
        <f t="shared" si="0"/>
        <v>6180755.8499999996</v>
      </c>
      <c r="G23" s="280">
        <f t="shared" si="1"/>
        <v>4392599.8499999996</v>
      </c>
      <c r="H23" s="31">
        <f t="shared" si="3"/>
        <v>388891</v>
      </c>
      <c r="I23" s="31">
        <f t="shared" si="3"/>
        <v>388891</v>
      </c>
      <c r="J23" s="277">
        <v>0</v>
      </c>
      <c r="K23" s="281">
        <v>0</v>
      </c>
      <c r="L23" s="277">
        <v>0</v>
      </c>
      <c r="M23" s="281">
        <v>0</v>
      </c>
      <c r="N23" s="282">
        <v>388891</v>
      </c>
      <c r="O23" s="283">
        <v>388891</v>
      </c>
      <c r="P23" s="277"/>
      <c r="Q23" s="281"/>
      <c r="R23" s="29">
        <f t="shared" si="2"/>
        <v>388891</v>
      </c>
      <c r="S23" s="29">
        <f t="shared" si="2"/>
        <v>388891</v>
      </c>
      <c r="T23" s="29">
        <f t="shared" si="4"/>
        <v>0</v>
      </c>
      <c r="U23" s="30"/>
      <c r="V23" s="3">
        <f t="shared" si="5"/>
        <v>100</v>
      </c>
      <c r="W23" s="3">
        <f t="shared" si="6"/>
        <v>71.068975326051742</v>
      </c>
      <c r="X23" s="3">
        <v>0</v>
      </c>
    </row>
    <row r="24" spans="1:24" ht="40.5" customHeight="1" x14ac:dyDescent="0.2">
      <c r="A24" s="277">
        <v>5</v>
      </c>
      <c r="B24" s="738" t="s">
        <v>418</v>
      </c>
      <c r="C24" s="739"/>
      <c r="D24" s="278" t="s">
        <v>45</v>
      </c>
      <c r="E24" s="279">
        <v>8</v>
      </c>
      <c r="F24" s="280">
        <f t="shared" si="0"/>
        <v>3296403.12</v>
      </c>
      <c r="G24" s="280">
        <f t="shared" si="1"/>
        <v>2342719.92</v>
      </c>
      <c r="H24" s="31">
        <f t="shared" si="3"/>
        <v>4355720</v>
      </c>
      <c r="I24" s="31">
        <f t="shared" si="3"/>
        <v>4355720</v>
      </c>
      <c r="J24" s="277">
        <v>3</v>
      </c>
      <c r="K24" s="281">
        <v>3</v>
      </c>
      <c r="L24" s="277">
        <v>3</v>
      </c>
      <c r="M24" s="281">
        <v>3</v>
      </c>
      <c r="N24" s="282">
        <v>4355714</v>
      </c>
      <c r="O24" s="283">
        <v>4355714</v>
      </c>
      <c r="P24" s="277"/>
      <c r="Q24" s="281"/>
      <c r="R24" s="29">
        <f t="shared" si="2"/>
        <v>4355720</v>
      </c>
      <c r="S24" s="29">
        <f t="shared" si="2"/>
        <v>4355720</v>
      </c>
      <c r="T24" s="29">
        <f t="shared" si="4"/>
        <v>0</v>
      </c>
      <c r="U24" s="30"/>
      <c r="V24" s="3">
        <f t="shared" si="5"/>
        <v>100</v>
      </c>
      <c r="W24" s="3">
        <f t="shared" si="6"/>
        <v>71.068975326051742</v>
      </c>
      <c r="X24" s="3">
        <f t="shared" ref="X24:X29" si="7">W24/V24*100</f>
        <v>71.068975326051742</v>
      </c>
    </row>
    <row r="25" spans="1:24" ht="35.25" customHeight="1" x14ac:dyDescent="0.2">
      <c r="A25" s="277">
        <v>6</v>
      </c>
      <c r="B25" s="738" t="s">
        <v>419</v>
      </c>
      <c r="C25" s="739"/>
      <c r="D25" s="278" t="s">
        <v>259</v>
      </c>
      <c r="E25" s="279">
        <v>8</v>
      </c>
      <c r="F25" s="280">
        <f t="shared" si="0"/>
        <v>3296403.12</v>
      </c>
      <c r="G25" s="280">
        <f t="shared" si="1"/>
        <v>2342719.92</v>
      </c>
      <c r="H25" s="31">
        <f t="shared" si="3"/>
        <v>171014203</v>
      </c>
      <c r="I25" s="31">
        <f t="shared" si="3"/>
        <v>171014203</v>
      </c>
      <c r="J25" s="277">
        <v>1</v>
      </c>
      <c r="K25" s="281">
        <v>1</v>
      </c>
      <c r="L25" s="277">
        <v>1</v>
      </c>
      <c r="M25" s="281">
        <v>1</v>
      </c>
      <c r="N25" s="282">
        <v>171014201</v>
      </c>
      <c r="O25" s="283">
        <v>171014201</v>
      </c>
      <c r="P25" s="277"/>
      <c r="Q25" s="281"/>
      <c r="R25" s="29">
        <f t="shared" si="2"/>
        <v>171014203</v>
      </c>
      <c r="S25" s="29">
        <f t="shared" si="2"/>
        <v>171014203</v>
      </c>
      <c r="T25" s="29">
        <f t="shared" si="4"/>
        <v>0</v>
      </c>
      <c r="U25" s="30"/>
      <c r="V25" s="3">
        <f t="shared" si="5"/>
        <v>100</v>
      </c>
      <c r="W25" s="3">
        <f t="shared" si="6"/>
        <v>71.068975326051742</v>
      </c>
      <c r="X25" s="3">
        <f t="shared" si="7"/>
        <v>71.068975326051742</v>
      </c>
    </row>
    <row r="26" spans="1:24" ht="35.25" customHeight="1" x14ac:dyDescent="0.2">
      <c r="A26" s="277">
        <v>7</v>
      </c>
      <c r="B26" s="738" t="s">
        <v>420</v>
      </c>
      <c r="C26" s="739"/>
      <c r="D26" s="278" t="s">
        <v>259</v>
      </c>
      <c r="E26" s="279">
        <v>15</v>
      </c>
      <c r="F26" s="280">
        <f t="shared" si="0"/>
        <v>6180755.8499999996</v>
      </c>
      <c r="G26" s="280">
        <f t="shared" si="1"/>
        <v>4392599.8499999996</v>
      </c>
      <c r="H26" s="31">
        <f t="shared" si="3"/>
        <v>3</v>
      </c>
      <c r="I26" s="31">
        <f t="shared" si="3"/>
        <v>3</v>
      </c>
      <c r="J26" s="277">
        <v>1</v>
      </c>
      <c r="K26" s="281">
        <v>1</v>
      </c>
      <c r="L26" s="277">
        <v>1</v>
      </c>
      <c r="M26" s="281">
        <v>1</v>
      </c>
      <c r="N26" s="282">
        <v>1</v>
      </c>
      <c r="O26" s="283">
        <v>1</v>
      </c>
      <c r="P26" s="277"/>
      <c r="Q26" s="281"/>
      <c r="R26" s="29">
        <f t="shared" si="2"/>
        <v>3</v>
      </c>
      <c r="S26" s="29">
        <f t="shared" si="2"/>
        <v>3</v>
      </c>
      <c r="T26" s="29">
        <f t="shared" si="4"/>
        <v>0</v>
      </c>
      <c r="U26" s="30"/>
      <c r="V26" s="3">
        <f t="shared" si="5"/>
        <v>100</v>
      </c>
      <c r="W26" s="3">
        <f t="shared" si="6"/>
        <v>71.068975326051742</v>
      </c>
      <c r="X26" s="3">
        <f t="shared" si="7"/>
        <v>71.068975326051742</v>
      </c>
    </row>
    <row r="27" spans="1:24" ht="35.25" customHeight="1" x14ac:dyDescent="0.2">
      <c r="A27" s="277">
        <v>8</v>
      </c>
      <c r="B27" s="738" t="s">
        <v>421</v>
      </c>
      <c r="C27" s="739"/>
      <c r="D27" s="278" t="s">
        <v>45</v>
      </c>
      <c r="E27" s="279">
        <v>8</v>
      </c>
      <c r="F27" s="280">
        <f t="shared" si="0"/>
        <v>3296403.12</v>
      </c>
      <c r="G27" s="280"/>
      <c r="H27" s="31">
        <f t="shared" si="3"/>
        <v>7</v>
      </c>
      <c r="I27" s="31">
        <f t="shared" si="3"/>
        <v>7</v>
      </c>
      <c r="J27" s="277">
        <v>3</v>
      </c>
      <c r="K27" s="281">
        <v>3</v>
      </c>
      <c r="L27" s="277">
        <v>3</v>
      </c>
      <c r="M27" s="281">
        <v>3</v>
      </c>
      <c r="N27" s="282">
        <v>1</v>
      </c>
      <c r="O27" s="283">
        <v>1</v>
      </c>
      <c r="P27" s="277"/>
      <c r="Q27" s="281"/>
      <c r="R27" s="29">
        <f t="shared" si="2"/>
        <v>7</v>
      </c>
      <c r="S27" s="29">
        <f t="shared" si="2"/>
        <v>7</v>
      </c>
      <c r="T27" s="29">
        <f t="shared" si="4"/>
        <v>0</v>
      </c>
      <c r="U27" s="30"/>
      <c r="V27" s="3">
        <f t="shared" si="5"/>
        <v>100</v>
      </c>
      <c r="W27" s="3">
        <f t="shared" si="6"/>
        <v>0</v>
      </c>
      <c r="X27" s="3">
        <f t="shared" si="7"/>
        <v>0</v>
      </c>
    </row>
    <row r="28" spans="1:24" ht="34.5" customHeight="1" x14ac:dyDescent="0.2">
      <c r="A28" s="277">
        <v>9</v>
      </c>
      <c r="B28" s="738" t="s">
        <v>422</v>
      </c>
      <c r="C28" s="739"/>
      <c r="D28" s="278" t="s">
        <v>259</v>
      </c>
      <c r="E28" s="279">
        <v>15</v>
      </c>
      <c r="F28" s="280">
        <f t="shared" si="0"/>
        <v>6180755.8499999996</v>
      </c>
      <c r="G28" s="280">
        <f>$G$29*E28/100</f>
        <v>4392599.8499999996</v>
      </c>
      <c r="H28" s="31">
        <f t="shared" si="3"/>
        <v>1</v>
      </c>
      <c r="I28" s="31">
        <f t="shared" si="3"/>
        <v>1</v>
      </c>
      <c r="J28" s="277">
        <v>0</v>
      </c>
      <c r="K28" s="281">
        <v>0</v>
      </c>
      <c r="L28" s="277">
        <v>1</v>
      </c>
      <c r="M28" s="281">
        <v>1</v>
      </c>
      <c r="N28" s="282">
        <v>0</v>
      </c>
      <c r="O28" s="283">
        <v>0</v>
      </c>
      <c r="P28" s="277"/>
      <c r="Q28" s="281"/>
      <c r="R28" s="29">
        <f t="shared" si="2"/>
        <v>1</v>
      </c>
      <c r="S28" s="29">
        <f t="shared" si="2"/>
        <v>1</v>
      </c>
      <c r="T28" s="29">
        <f t="shared" si="4"/>
        <v>0</v>
      </c>
      <c r="U28" s="67"/>
      <c r="V28" s="3" t="e">
        <f t="shared" si="5"/>
        <v>#DIV/0!</v>
      </c>
      <c r="W28" s="3">
        <f t="shared" si="6"/>
        <v>71.068975326051742</v>
      </c>
      <c r="X28" s="3">
        <v>0</v>
      </c>
    </row>
    <row r="29" spans="1:24" s="1" customFormat="1" ht="36.75" customHeight="1" x14ac:dyDescent="0.2">
      <c r="A29" s="575" t="s">
        <v>25</v>
      </c>
      <c r="B29" s="576"/>
      <c r="C29" s="577"/>
      <c r="D29" s="9"/>
      <c r="E29" s="9">
        <f>SUM(E20:E28)</f>
        <v>100</v>
      </c>
      <c r="F29" s="10">
        <v>41205039</v>
      </c>
      <c r="G29" s="56">
        <v>29283999</v>
      </c>
      <c r="H29" s="9">
        <f t="shared" ref="H29:Q29" si="8">SUM(H20:H28)</f>
        <v>246739888</v>
      </c>
      <c r="I29" s="9">
        <f t="shared" si="8"/>
        <v>246739888</v>
      </c>
      <c r="J29" s="9">
        <f t="shared" si="8"/>
        <v>8</v>
      </c>
      <c r="K29" s="9">
        <f t="shared" si="8"/>
        <v>8</v>
      </c>
      <c r="L29" s="9">
        <f t="shared" si="8"/>
        <v>9</v>
      </c>
      <c r="M29" s="9">
        <f t="shared" si="8"/>
        <v>9</v>
      </c>
      <c r="N29" s="9">
        <f t="shared" si="8"/>
        <v>246739871</v>
      </c>
      <c r="O29" s="284">
        <f t="shared" si="8"/>
        <v>246739871</v>
      </c>
      <c r="P29" s="9">
        <f t="shared" si="8"/>
        <v>0</v>
      </c>
      <c r="Q29" s="9">
        <f t="shared" si="8"/>
        <v>0</v>
      </c>
      <c r="R29" s="8">
        <f t="shared" si="2"/>
        <v>246739888</v>
      </c>
      <c r="S29" s="8">
        <f t="shared" si="2"/>
        <v>246739888</v>
      </c>
      <c r="T29" s="8">
        <f t="shared" si="4"/>
        <v>0</v>
      </c>
      <c r="U29" s="8"/>
      <c r="V29" s="3">
        <f t="shared" si="5"/>
        <v>100</v>
      </c>
      <c r="W29" s="3">
        <f t="shared" si="6"/>
        <v>71.068975326051756</v>
      </c>
      <c r="X29" s="3">
        <f t="shared" si="7"/>
        <v>71.068975326051756</v>
      </c>
    </row>
    <row r="30" spans="1:24" s="4" customFormat="1" ht="14.25" customHeight="1" x14ac:dyDescent="0.2">
      <c r="F30" s="6"/>
    </row>
    <row r="31" spans="1:24" s="4" customFormat="1" ht="14.25" customHeight="1" x14ac:dyDescent="0.2">
      <c r="B31" s="7" t="s">
        <v>26</v>
      </c>
      <c r="F31" s="6"/>
      <c r="H31" s="4" t="s">
        <v>27</v>
      </c>
    </row>
    <row r="32" spans="1:24" x14ac:dyDescent="0.2">
      <c r="J32" s="115"/>
      <c r="K32" s="115"/>
      <c r="L32" s="115"/>
      <c r="M32" s="115"/>
      <c r="N32" s="115"/>
      <c r="O32" s="115"/>
      <c r="P32" s="115"/>
    </row>
    <row r="33" spans="10:16" x14ac:dyDescent="0.2">
      <c r="J33" s="115"/>
      <c r="K33" s="115"/>
      <c r="L33" s="115"/>
      <c r="M33" s="115"/>
      <c r="N33" s="115"/>
      <c r="O33" s="115"/>
      <c r="P33" s="115"/>
    </row>
    <row r="34" spans="10:16" x14ac:dyDescent="0.2">
      <c r="J34" s="115"/>
      <c r="K34" s="115"/>
      <c r="L34" s="115"/>
      <c r="M34" s="115"/>
      <c r="N34" s="115"/>
      <c r="O34" s="115"/>
      <c r="P34" s="115"/>
    </row>
    <row r="35" spans="10:16" x14ac:dyDescent="0.2">
      <c r="J35" s="115"/>
      <c r="K35" s="115"/>
      <c r="L35" s="115"/>
      <c r="M35" s="115"/>
      <c r="N35" s="115"/>
      <c r="O35" s="115"/>
      <c r="P35" s="115"/>
    </row>
    <row r="36" spans="10:16" x14ac:dyDescent="0.2">
      <c r="J36" s="115"/>
      <c r="K36" s="115"/>
      <c r="L36" s="115"/>
      <c r="M36" s="115"/>
      <c r="N36" s="115"/>
      <c r="O36" s="115"/>
      <c r="P36" s="115"/>
    </row>
    <row r="37" spans="10:16" x14ac:dyDescent="0.2">
      <c r="J37" s="115"/>
      <c r="K37" s="115"/>
      <c r="L37" s="115"/>
      <c r="M37" s="115"/>
      <c r="N37" s="115"/>
      <c r="O37" s="115"/>
      <c r="P37" s="115"/>
    </row>
    <row r="38" spans="10:16" x14ac:dyDescent="0.2">
      <c r="J38" s="115"/>
      <c r="K38" s="115"/>
      <c r="L38" s="115"/>
      <c r="M38" s="115"/>
      <c r="N38" s="115"/>
      <c r="O38" s="115"/>
      <c r="P38" s="115"/>
    </row>
    <row r="39" spans="10:16" x14ac:dyDescent="0.2">
      <c r="J39" s="115"/>
      <c r="K39" s="115"/>
      <c r="L39" s="115"/>
      <c r="M39" s="115"/>
      <c r="N39" s="115"/>
      <c r="O39" s="115"/>
      <c r="P39" s="115"/>
    </row>
    <row r="40" spans="10:16" x14ac:dyDescent="0.2">
      <c r="J40" s="115"/>
      <c r="K40" s="115"/>
      <c r="L40" s="115"/>
      <c r="M40" s="115"/>
      <c r="N40" s="115"/>
      <c r="O40" s="115"/>
      <c r="P40" s="115"/>
    </row>
    <row r="41" spans="10:16" x14ac:dyDescent="0.2">
      <c r="J41" s="115"/>
      <c r="K41" s="115"/>
      <c r="L41" s="115"/>
      <c r="M41" s="115"/>
      <c r="N41" s="115"/>
      <c r="O41" s="115"/>
      <c r="P41" s="115"/>
    </row>
    <row r="42" spans="10:16" x14ac:dyDescent="0.2">
      <c r="J42" s="115"/>
      <c r="K42" s="115"/>
      <c r="L42" s="115"/>
      <c r="M42" s="115"/>
      <c r="N42" s="115"/>
      <c r="O42" s="115"/>
      <c r="P42" s="115"/>
    </row>
    <row r="43" spans="10:16" x14ac:dyDescent="0.2">
      <c r="J43" s="115"/>
      <c r="K43" s="115"/>
      <c r="L43" s="115"/>
      <c r="M43" s="115"/>
      <c r="N43" s="115"/>
      <c r="O43" s="115"/>
      <c r="P43" s="115"/>
    </row>
    <row r="44" spans="10:16" x14ac:dyDescent="0.2">
      <c r="J44" s="115"/>
      <c r="K44" s="115"/>
      <c r="L44" s="115"/>
      <c r="M44" s="115"/>
      <c r="N44" s="115"/>
      <c r="O44" s="115"/>
      <c r="P44" s="115"/>
    </row>
    <row r="45" spans="10:16" x14ac:dyDescent="0.2">
      <c r="J45" s="115"/>
      <c r="K45" s="115"/>
      <c r="L45" s="115"/>
      <c r="M45" s="115"/>
      <c r="N45" s="115"/>
      <c r="O45" s="115"/>
      <c r="P45" s="115"/>
    </row>
    <row r="46" spans="10:16" x14ac:dyDescent="0.2">
      <c r="J46" s="115"/>
      <c r="K46" s="115"/>
      <c r="L46" s="115"/>
      <c r="M46" s="115"/>
      <c r="N46" s="115"/>
      <c r="O46" s="115"/>
      <c r="P46" s="115"/>
    </row>
    <row r="47" spans="10:16" x14ac:dyDescent="0.2">
      <c r="J47" s="115"/>
      <c r="K47" s="115"/>
      <c r="L47" s="115"/>
      <c r="M47" s="115"/>
      <c r="N47" s="115"/>
      <c r="O47" s="115"/>
      <c r="P47" s="115"/>
    </row>
    <row r="48" spans="10:16" x14ac:dyDescent="0.2">
      <c r="J48" s="115"/>
      <c r="K48" s="115"/>
      <c r="L48" s="115"/>
      <c r="M48" s="115"/>
      <c r="N48" s="115"/>
      <c r="O48" s="115"/>
      <c r="P48" s="115"/>
    </row>
    <row r="49" spans="10:16" x14ac:dyDescent="0.2">
      <c r="J49" s="115"/>
      <c r="K49" s="115"/>
      <c r="L49" s="115"/>
      <c r="M49" s="115"/>
      <c r="N49" s="115"/>
      <c r="O49" s="115"/>
      <c r="P49" s="115"/>
    </row>
    <row r="50" spans="10:16" x14ac:dyDescent="0.2">
      <c r="J50" s="115"/>
      <c r="K50" s="115"/>
      <c r="L50" s="115"/>
      <c r="M50" s="115"/>
      <c r="N50" s="115"/>
      <c r="O50" s="115"/>
      <c r="P50" s="115"/>
    </row>
    <row r="51" spans="10:16" x14ac:dyDescent="0.2">
      <c r="J51" s="115"/>
      <c r="K51" s="115"/>
      <c r="L51" s="115"/>
      <c r="M51" s="115"/>
      <c r="N51" s="115"/>
      <c r="O51" s="115"/>
      <c r="P51" s="115"/>
    </row>
    <row r="52" spans="10:16" x14ac:dyDescent="0.2">
      <c r="J52" s="115"/>
      <c r="K52" s="115"/>
      <c r="L52" s="115"/>
      <c r="M52" s="115"/>
      <c r="N52" s="115"/>
      <c r="O52" s="115"/>
      <c r="P52" s="115"/>
    </row>
    <row r="53" spans="10:16" x14ac:dyDescent="0.2">
      <c r="J53" s="115"/>
      <c r="K53" s="115"/>
      <c r="L53" s="115"/>
      <c r="M53" s="115"/>
      <c r="N53" s="115"/>
      <c r="O53" s="115"/>
      <c r="P53" s="115"/>
    </row>
    <row r="54" spans="10:16" x14ac:dyDescent="0.2">
      <c r="J54" s="115"/>
      <c r="K54" s="115"/>
      <c r="L54" s="115"/>
      <c r="M54" s="115"/>
      <c r="N54" s="115"/>
      <c r="O54" s="115"/>
      <c r="P54" s="115"/>
    </row>
    <row r="55" spans="10:16" x14ac:dyDescent="0.2">
      <c r="J55" s="115"/>
      <c r="K55" s="115"/>
      <c r="L55" s="115"/>
      <c r="M55" s="115"/>
      <c r="N55" s="115"/>
      <c r="O55" s="115"/>
      <c r="P55" s="115"/>
    </row>
    <row r="56" spans="10:16" x14ac:dyDescent="0.2">
      <c r="J56" s="115"/>
      <c r="K56" s="115"/>
      <c r="L56" s="115"/>
      <c r="M56" s="115"/>
      <c r="N56" s="115"/>
      <c r="O56" s="115"/>
      <c r="P56" s="115"/>
    </row>
    <row r="57" spans="10:16" x14ac:dyDescent="0.2">
      <c r="J57" s="115"/>
      <c r="K57" s="115"/>
      <c r="L57" s="115"/>
      <c r="M57" s="115"/>
      <c r="N57" s="115"/>
      <c r="O57" s="115"/>
      <c r="P57" s="115"/>
    </row>
    <row r="58" spans="10:16" x14ac:dyDescent="0.2">
      <c r="J58" s="115"/>
      <c r="K58" s="115"/>
      <c r="L58" s="115"/>
      <c r="M58" s="115"/>
      <c r="N58" s="115"/>
      <c r="O58" s="115"/>
      <c r="P58" s="115"/>
    </row>
    <row r="59" spans="10:16" x14ac:dyDescent="0.2">
      <c r="J59" s="115"/>
      <c r="K59" s="115"/>
      <c r="L59" s="115"/>
      <c r="M59" s="115"/>
      <c r="N59" s="115"/>
      <c r="O59" s="115"/>
      <c r="P59" s="115"/>
    </row>
    <row r="60" spans="10:16" x14ac:dyDescent="0.2">
      <c r="J60" s="115"/>
      <c r="K60" s="115"/>
      <c r="L60" s="115"/>
      <c r="M60" s="115"/>
      <c r="N60" s="115"/>
      <c r="O60" s="115"/>
      <c r="P60" s="115"/>
    </row>
    <row r="61" spans="10:16" x14ac:dyDescent="0.2">
      <c r="J61" s="115"/>
      <c r="K61" s="115"/>
      <c r="L61" s="115"/>
      <c r="M61" s="115"/>
      <c r="N61" s="115"/>
      <c r="O61" s="115"/>
      <c r="P61" s="115"/>
    </row>
    <row r="62" spans="10:16" x14ac:dyDescent="0.2">
      <c r="J62" s="115"/>
      <c r="K62" s="115"/>
      <c r="L62" s="115"/>
      <c r="M62" s="115"/>
      <c r="N62" s="115"/>
      <c r="O62" s="115"/>
      <c r="P62" s="115"/>
    </row>
    <row r="63" spans="10:16" x14ac:dyDescent="0.2">
      <c r="J63" s="115"/>
      <c r="K63" s="115"/>
      <c r="L63" s="115"/>
      <c r="M63" s="115"/>
      <c r="N63" s="115"/>
      <c r="O63" s="115"/>
      <c r="P63" s="115"/>
    </row>
    <row r="64" spans="10:16" x14ac:dyDescent="0.2">
      <c r="J64" s="115"/>
      <c r="K64" s="115"/>
      <c r="L64" s="115"/>
      <c r="M64" s="115"/>
      <c r="N64" s="115"/>
      <c r="O64" s="115"/>
      <c r="P64" s="115"/>
    </row>
    <row r="65" spans="10:16" x14ac:dyDescent="0.2">
      <c r="J65" s="115"/>
      <c r="K65" s="115"/>
      <c r="L65" s="115"/>
      <c r="M65" s="115"/>
      <c r="N65" s="115"/>
      <c r="O65" s="115"/>
      <c r="P65" s="115"/>
    </row>
    <row r="66" spans="10:16" x14ac:dyDescent="0.2">
      <c r="J66" s="115"/>
      <c r="K66" s="115"/>
      <c r="L66" s="115"/>
      <c r="M66" s="115"/>
      <c r="N66" s="115"/>
      <c r="O66" s="115"/>
      <c r="P66" s="115"/>
    </row>
    <row r="67" spans="10:16" x14ac:dyDescent="0.2">
      <c r="J67" s="115"/>
      <c r="K67" s="115"/>
      <c r="L67" s="115"/>
      <c r="M67" s="115"/>
      <c r="N67" s="115"/>
      <c r="O67" s="115"/>
      <c r="P67" s="115"/>
    </row>
    <row r="68" spans="10:16" x14ac:dyDescent="0.2">
      <c r="J68" s="115"/>
      <c r="K68" s="115"/>
      <c r="L68" s="115"/>
      <c r="M68" s="115"/>
      <c r="N68" s="115"/>
      <c r="O68" s="115"/>
      <c r="P68" s="115"/>
    </row>
    <row r="69" spans="10:16" x14ac:dyDescent="0.2">
      <c r="J69" s="115"/>
      <c r="K69" s="115"/>
      <c r="L69" s="115"/>
      <c r="M69" s="115"/>
      <c r="N69" s="115"/>
      <c r="O69" s="115"/>
      <c r="P69" s="115"/>
    </row>
    <row r="70" spans="10:16" x14ac:dyDescent="0.2">
      <c r="J70" s="115"/>
      <c r="K70" s="115"/>
      <c r="L70" s="115"/>
      <c r="M70" s="115"/>
      <c r="N70" s="115"/>
      <c r="O70" s="115"/>
      <c r="P70" s="115"/>
    </row>
    <row r="71" spans="10:16" x14ac:dyDescent="0.2">
      <c r="J71" s="115"/>
      <c r="K71" s="115"/>
      <c r="L71" s="115"/>
      <c r="M71" s="115"/>
      <c r="N71" s="115"/>
      <c r="O71" s="115"/>
      <c r="P71" s="115"/>
    </row>
    <row r="72" spans="10:16" x14ac:dyDescent="0.2">
      <c r="J72" s="115"/>
      <c r="K72" s="115"/>
      <c r="L72" s="115"/>
      <c r="M72" s="115"/>
      <c r="N72" s="115"/>
      <c r="O72" s="115"/>
      <c r="P72" s="115"/>
    </row>
    <row r="73" spans="10:16" x14ac:dyDescent="0.2">
      <c r="J73" s="115"/>
      <c r="K73" s="115"/>
      <c r="L73" s="115"/>
      <c r="M73" s="115"/>
      <c r="N73" s="115"/>
      <c r="O73" s="115"/>
      <c r="P73" s="115"/>
    </row>
  </sheetData>
  <mergeCells count="37">
    <mergeCell ref="A13:B13"/>
    <mergeCell ref="A1:X1"/>
    <mergeCell ref="A2:X2"/>
    <mergeCell ref="A3:X3"/>
    <mergeCell ref="A4:X4"/>
    <mergeCell ref="A5:X5"/>
    <mergeCell ref="A6:Q6"/>
    <mergeCell ref="A7:X7"/>
    <mergeCell ref="A9:B9"/>
    <mergeCell ref="A10:B10"/>
    <mergeCell ref="A11:B11"/>
    <mergeCell ref="A12:B12"/>
    <mergeCell ref="B20:C20"/>
    <mergeCell ref="A15:X15"/>
    <mergeCell ref="A16:X16"/>
    <mergeCell ref="A18:C18"/>
    <mergeCell ref="D18:D19"/>
    <mergeCell ref="E18:E19"/>
    <mergeCell ref="F18:G18"/>
    <mergeCell ref="H18:I18"/>
    <mergeCell ref="J18:K18"/>
    <mergeCell ref="L18:M18"/>
    <mergeCell ref="N18:O18"/>
    <mergeCell ref="P18:Q18"/>
    <mergeCell ref="R18:T18"/>
    <mergeCell ref="U18:U19"/>
    <mergeCell ref="V18:X18"/>
    <mergeCell ref="B19:C19"/>
    <mergeCell ref="B27:C27"/>
    <mergeCell ref="B28:C28"/>
    <mergeCell ref="A29:C29"/>
    <mergeCell ref="B21:C21"/>
    <mergeCell ref="B22:C22"/>
    <mergeCell ref="B23:C23"/>
    <mergeCell ref="B24:C24"/>
    <mergeCell ref="B25:C25"/>
    <mergeCell ref="B26:C26"/>
  </mergeCells>
  <pageMargins left="0.7" right="0.7" top="0.75" bottom="0.75" header="0.3" footer="0.3"/>
  <pageSetup orientation="portrait" horizontalDpi="0"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6"/>
  <sheetViews>
    <sheetView topLeftCell="A3" workbookViewId="0">
      <selection activeCell="W21" sqref="W21"/>
    </sheetView>
  </sheetViews>
  <sheetFormatPr baseColWidth="10" defaultRowHeight="12.75" x14ac:dyDescent="0.2"/>
  <cols>
    <col min="1" max="1" width="10.85546875" style="35" customWidth="1"/>
    <col min="2" max="2" width="5.85546875" style="35" customWidth="1"/>
    <col min="3" max="3" width="40.7109375" style="35" customWidth="1"/>
    <col min="4" max="4" width="12" style="35" customWidth="1"/>
    <col min="5" max="5" width="11.140625" style="35" customWidth="1"/>
    <col min="6" max="6" width="13.7109375" style="567" customWidth="1"/>
    <col min="7" max="7" width="12.7109375" style="567" customWidth="1"/>
    <col min="8" max="13" width="11.140625" style="35" hidden="1" customWidth="1"/>
    <col min="14" max="14" width="11.140625" style="35" customWidth="1"/>
    <col min="15" max="15" width="13.7109375" style="921" customWidth="1"/>
    <col min="16" max="19" width="9.28515625" style="35" hidden="1" customWidth="1"/>
    <col min="20" max="20" width="10.28515625" style="35" hidden="1" customWidth="1"/>
    <col min="21" max="21" width="25.5703125" style="35" customWidth="1"/>
    <col min="22" max="24" width="8.85546875" style="35" customWidth="1"/>
    <col min="25" max="25" width="11.42578125" style="35"/>
    <col min="26" max="26" width="11.5703125" style="35" bestFit="1" customWidth="1"/>
    <col min="27" max="27" width="12.28515625" style="35" bestFit="1" customWidth="1"/>
    <col min="28" max="28" width="13.28515625" style="35" bestFit="1" customWidth="1"/>
    <col min="29" max="16384" width="11.42578125" style="35"/>
  </cols>
  <sheetData>
    <row r="1" spans="1:24" x14ac:dyDescent="0.2">
      <c r="A1" s="574">
        <v>2</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130</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563"/>
      <c r="B8" s="563"/>
      <c r="C8" s="563"/>
      <c r="D8" s="563"/>
      <c r="E8" s="563"/>
      <c r="F8" s="563"/>
      <c r="G8" s="563"/>
      <c r="H8" s="563"/>
      <c r="I8" s="563"/>
      <c r="J8" s="563"/>
      <c r="K8" s="563"/>
      <c r="L8" s="563"/>
      <c r="M8" s="563"/>
      <c r="N8" s="563"/>
      <c r="O8" s="915"/>
      <c r="P8" s="563"/>
      <c r="Q8" s="563"/>
      <c r="R8" s="563"/>
      <c r="S8" s="563"/>
      <c r="T8" s="563"/>
      <c r="U8" s="563"/>
      <c r="V8" s="563"/>
      <c r="W8" s="563"/>
      <c r="X8" s="563"/>
    </row>
    <row r="9" spans="1:24" x14ac:dyDescent="0.2">
      <c r="A9" s="285" t="s">
        <v>423</v>
      </c>
      <c r="B9" s="286">
        <v>152</v>
      </c>
      <c r="C9" s="287" t="s">
        <v>424</v>
      </c>
      <c r="D9" s="288"/>
      <c r="E9" s="1"/>
      <c r="F9" s="568"/>
      <c r="G9" s="568"/>
      <c r="H9" s="1"/>
      <c r="I9" s="1"/>
      <c r="J9" s="1"/>
      <c r="K9" s="1"/>
      <c r="L9" s="1"/>
      <c r="M9" s="1"/>
      <c r="N9" s="1"/>
      <c r="O9" s="916"/>
      <c r="P9" s="1"/>
      <c r="Q9" s="1"/>
    </row>
    <row r="10" spans="1:24" x14ac:dyDescent="0.2">
      <c r="A10" s="285" t="s">
        <v>1</v>
      </c>
      <c r="B10" s="286">
        <v>5</v>
      </c>
      <c r="C10" s="287" t="s">
        <v>425</v>
      </c>
      <c r="D10" s="288"/>
      <c r="E10" s="1"/>
      <c r="F10" s="568"/>
      <c r="G10" s="568"/>
      <c r="H10" s="1"/>
      <c r="I10" s="1"/>
      <c r="J10" s="1"/>
      <c r="K10" s="1"/>
      <c r="L10" s="4"/>
      <c r="M10" s="4"/>
      <c r="N10" s="4"/>
      <c r="O10" s="917"/>
      <c r="P10" s="4"/>
      <c r="Q10" s="4"/>
    </row>
    <row r="11" spans="1:24" x14ac:dyDescent="0.2">
      <c r="A11" s="285" t="s">
        <v>426</v>
      </c>
      <c r="B11" s="286">
        <v>3</v>
      </c>
      <c r="C11" s="287" t="s">
        <v>1065</v>
      </c>
      <c r="D11" s="288"/>
      <c r="E11" s="1"/>
      <c r="F11" s="568"/>
      <c r="G11" s="568"/>
      <c r="H11" s="1"/>
      <c r="I11" s="1"/>
      <c r="J11" s="1"/>
      <c r="K11" s="1"/>
      <c r="L11" s="4"/>
      <c r="M11" s="4"/>
      <c r="N11" s="4"/>
      <c r="O11" s="917"/>
      <c r="P11" s="4"/>
      <c r="Q11" s="4"/>
    </row>
    <row r="12" spans="1:24" x14ac:dyDescent="0.2">
      <c r="A12" s="285" t="s">
        <v>7</v>
      </c>
      <c r="B12" s="289">
        <v>38</v>
      </c>
      <c r="C12" s="287" t="s">
        <v>1066</v>
      </c>
      <c r="D12" s="288"/>
      <c r="E12" s="1"/>
      <c r="F12" s="568"/>
      <c r="G12" s="568"/>
      <c r="H12" s="1"/>
      <c r="I12" s="1"/>
      <c r="J12" s="1"/>
      <c r="K12" s="1"/>
      <c r="L12" s="4"/>
      <c r="M12" s="4"/>
      <c r="N12" s="4"/>
      <c r="O12" s="917"/>
      <c r="P12" s="4"/>
      <c r="Q12" s="4"/>
    </row>
    <row r="13" spans="1:24" x14ac:dyDescent="0.2">
      <c r="A13" s="285" t="s">
        <v>411</v>
      </c>
      <c r="B13" s="286">
        <v>6</v>
      </c>
      <c r="C13" s="287" t="s">
        <v>1067</v>
      </c>
      <c r="D13" s="288"/>
      <c r="E13" s="1"/>
      <c r="F13" s="568"/>
      <c r="G13" s="568"/>
      <c r="H13" s="1"/>
      <c r="I13" s="1"/>
      <c r="J13" s="1"/>
      <c r="K13" s="1"/>
      <c r="L13" s="4"/>
      <c r="M13" s="4"/>
      <c r="N13" s="4"/>
      <c r="O13" s="917"/>
      <c r="P13" s="4"/>
      <c r="Q13" s="4"/>
    </row>
    <row r="14" spans="1:24" x14ac:dyDescent="0.2">
      <c r="A14" s="1"/>
      <c r="B14" s="1"/>
      <c r="C14" s="1"/>
      <c r="D14" s="1"/>
      <c r="E14" s="1"/>
      <c r="F14" s="568"/>
      <c r="G14" s="568"/>
      <c r="H14" s="1"/>
      <c r="I14" s="1"/>
      <c r="J14" s="1"/>
      <c r="K14" s="1"/>
      <c r="L14" s="4"/>
      <c r="M14" s="4"/>
      <c r="N14" s="4"/>
      <c r="O14" s="917"/>
      <c r="P14" s="4"/>
      <c r="Q14" s="4" t="s">
        <v>40</v>
      </c>
    </row>
    <row r="15" spans="1:24" x14ac:dyDescent="0.2">
      <c r="A15" s="591" t="s">
        <v>4</v>
      </c>
      <c r="B15" s="591"/>
      <c r="C15" s="591"/>
      <c r="D15" s="591"/>
      <c r="E15" s="591"/>
      <c r="F15" s="591"/>
      <c r="G15" s="591"/>
      <c r="H15" s="591"/>
      <c r="I15" s="591"/>
      <c r="J15" s="591"/>
      <c r="K15" s="591"/>
      <c r="L15" s="591"/>
      <c r="M15" s="591"/>
      <c r="N15" s="591"/>
      <c r="O15" s="591"/>
      <c r="P15" s="591"/>
      <c r="Q15" s="591"/>
      <c r="R15" s="591"/>
      <c r="S15" s="591"/>
      <c r="T15" s="591"/>
      <c r="U15" s="591"/>
      <c r="V15" s="591"/>
      <c r="W15" s="591"/>
      <c r="X15" s="591"/>
    </row>
    <row r="16" spans="1:24" ht="23.25" customHeight="1" x14ac:dyDescent="0.2">
      <c r="A16" s="592" t="s">
        <v>413</v>
      </c>
      <c r="B16" s="592"/>
      <c r="C16" s="592"/>
      <c r="D16" s="592"/>
      <c r="E16" s="592"/>
      <c r="F16" s="592"/>
      <c r="G16" s="592"/>
      <c r="H16" s="592"/>
      <c r="I16" s="592"/>
      <c r="J16" s="592"/>
      <c r="K16" s="592"/>
      <c r="L16" s="592"/>
      <c r="M16" s="592"/>
      <c r="N16" s="592"/>
      <c r="O16" s="592"/>
      <c r="P16" s="592"/>
      <c r="Q16" s="592"/>
      <c r="R16" s="592"/>
      <c r="S16" s="592"/>
      <c r="T16" s="592"/>
      <c r="U16" s="592"/>
      <c r="V16" s="592"/>
      <c r="W16" s="592"/>
      <c r="X16" s="592"/>
    </row>
    <row r="17" spans="1:28" x14ac:dyDescent="0.2">
      <c r="A17" s="4"/>
      <c r="B17" s="4"/>
      <c r="C17" s="4"/>
      <c r="D17" s="4"/>
      <c r="E17" s="4"/>
      <c r="F17" s="566"/>
      <c r="G17" s="566"/>
      <c r="H17" s="4"/>
      <c r="I17" s="4"/>
      <c r="J17" s="4"/>
      <c r="K17" s="4"/>
      <c r="L17" s="4"/>
      <c r="M17" s="4"/>
      <c r="N17" s="4"/>
      <c r="O17" s="917"/>
      <c r="P17" s="4"/>
      <c r="Q17" s="4"/>
    </row>
    <row r="18" spans="1:28" ht="12.75" customHeight="1" x14ac:dyDescent="0.2">
      <c r="A18" s="588" t="s">
        <v>5</v>
      </c>
      <c r="B18" s="589"/>
      <c r="C18" s="590"/>
      <c r="D18" s="578" t="s">
        <v>8</v>
      </c>
      <c r="E18" s="578" t="s">
        <v>18</v>
      </c>
      <c r="F18" s="580" t="s">
        <v>19</v>
      </c>
      <c r="G18" s="581"/>
      <c r="H18" s="580" t="s">
        <v>20</v>
      </c>
      <c r="I18" s="581"/>
      <c r="J18" s="588" t="s">
        <v>14</v>
      </c>
      <c r="K18" s="590"/>
      <c r="L18" s="588" t="s">
        <v>10</v>
      </c>
      <c r="M18" s="590"/>
      <c r="N18" s="588" t="s">
        <v>13</v>
      </c>
      <c r="O18" s="590"/>
      <c r="P18" s="588" t="s">
        <v>15</v>
      </c>
      <c r="Q18" s="590"/>
      <c r="R18" s="586" t="s">
        <v>28</v>
      </c>
      <c r="S18" s="586"/>
      <c r="T18" s="586"/>
      <c r="U18" s="598" t="s">
        <v>29</v>
      </c>
      <c r="V18" s="580" t="s">
        <v>31</v>
      </c>
      <c r="W18" s="587"/>
      <c r="X18" s="581"/>
    </row>
    <row r="19" spans="1:28" ht="24" x14ac:dyDescent="0.2">
      <c r="A19" s="565" t="s">
        <v>17</v>
      </c>
      <c r="B19" s="586" t="s">
        <v>6</v>
      </c>
      <c r="C19" s="586"/>
      <c r="D19" s="579"/>
      <c r="E19" s="579"/>
      <c r="F19" s="564" t="s">
        <v>21</v>
      </c>
      <c r="G19" s="564" t="s">
        <v>22</v>
      </c>
      <c r="H19" s="564" t="s">
        <v>23</v>
      </c>
      <c r="I19" s="564" t="s">
        <v>24</v>
      </c>
      <c r="J19" s="2" t="s">
        <v>11</v>
      </c>
      <c r="K19" s="2" t="s">
        <v>12</v>
      </c>
      <c r="L19" s="2" t="s">
        <v>11</v>
      </c>
      <c r="M19" s="2" t="s">
        <v>12</v>
      </c>
      <c r="N19" s="2" t="s">
        <v>11</v>
      </c>
      <c r="O19" s="918" t="s">
        <v>12</v>
      </c>
      <c r="P19" s="2" t="s">
        <v>11</v>
      </c>
      <c r="Q19" s="2" t="s">
        <v>12</v>
      </c>
      <c r="R19" s="2" t="s">
        <v>11</v>
      </c>
      <c r="S19" s="2" t="s">
        <v>12</v>
      </c>
      <c r="T19" s="2" t="s">
        <v>30</v>
      </c>
      <c r="U19" s="598"/>
      <c r="V19" s="564" t="s">
        <v>32</v>
      </c>
      <c r="W19" s="564" t="s">
        <v>33</v>
      </c>
      <c r="X19" s="564" t="s">
        <v>34</v>
      </c>
    </row>
    <row r="20" spans="1:28" ht="51.75" customHeight="1" x14ac:dyDescent="0.2">
      <c r="A20" s="5">
        <v>1</v>
      </c>
      <c r="B20" s="582" t="s">
        <v>1068</v>
      </c>
      <c r="C20" s="583"/>
      <c r="D20" s="163" t="s">
        <v>49</v>
      </c>
      <c r="E20" s="163">
        <v>40</v>
      </c>
      <c r="F20" s="280">
        <f>$F$29*E20/100</f>
        <v>4299266</v>
      </c>
      <c r="G20" s="280">
        <f>$G$29*E20/100</f>
        <v>2848806.8</v>
      </c>
      <c r="H20" s="31">
        <f>J20+L20+N20+P20</f>
        <v>0</v>
      </c>
      <c r="I20" s="31">
        <f>K20+M20+Q20</f>
        <v>0</v>
      </c>
      <c r="J20" s="282">
        <v>0</v>
      </c>
      <c r="K20" s="914">
        <v>0</v>
      </c>
      <c r="L20" s="282">
        <v>0</v>
      </c>
      <c r="M20" s="3">
        <v>0</v>
      </c>
      <c r="N20" s="277">
        <v>0</v>
      </c>
      <c r="O20" s="919">
        <v>0</v>
      </c>
      <c r="P20" s="282"/>
      <c r="Q20" s="919"/>
      <c r="R20" s="29">
        <f>J20+L20+N20+P20</f>
        <v>0</v>
      </c>
      <c r="S20" s="29">
        <f>K20+M20+O20+Q20</f>
        <v>0</v>
      </c>
      <c r="T20" s="29">
        <f>S20-R20</f>
        <v>0</v>
      </c>
      <c r="U20" s="920" t="s">
        <v>1084</v>
      </c>
      <c r="V20" s="3">
        <v>0</v>
      </c>
      <c r="W20" s="3">
        <f>G20/F20*100</f>
        <v>66.262631807382931</v>
      </c>
      <c r="X20" s="3">
        <v>0</v>
      </c>
      <c r="AB20" s="921"/>
    </row>
    <row r="21" spans="1:28" ht="51.75" customHeight="1" x14ac:dyDescent="0.2">
      <c r="A21" s="5">
        <v>2</v>
      </c>
      <c r="B21" s="582" t="s">
        <v>1078</v>
      </c>
      <c r="C21" s="583"/>
      <c r="D21" s="163" t="s">
        <v>1070</v>
      </c>
      <c r="E21" s="163">
        <v>15</v>
      </c>
      <c r="F21" s="280">
        <f t="shared" ref="F21:F28" si="0">$F$29*E21/100</f>
        <v>1612224.75</v>
      </c>
      <c r="G21" s="280">
        <f t="shared" ref="G21:G28" si="1">$G$29*E21/100</f>
        <v>1068302.55</v>
      </c>
      <c r="H21" s="31">
        <f t="shared" ref="H21:H28" si="2">J21+L21+N21+P21</f>
        <v>215208389</v>
      </c>
      <c r="I21" s="31">
        <f t="shared" ref="I21:I28" si="3">K21+M21+Q21</f>
        <v>127224602.27000001</v>
      </c>
      <c r="J21" s="282">
        <v>105442801</v>
      </c>
      <c r="K21" s="914">
        <v>91297122.900000006</v>
      </c>
      <c r="L21" s="282">
        <v>54882794</v>
      </c>
      <c r="M21" s="914">
        <v>35927479.369999997</v>
      </c>
      <c r="N21" s="277">
        <v>54882794</v>
      </c>
      <c r="O21" s="922">
        <v>32216934.489999998</v>
      </c>
      <c r="P21" s="282"/>
      <c r="Q21" s="914"/>
      <c r="R21" s="29">
        <f t="shared" ref="R21:S29" si="4">J21+L21+N21+P21</f>
        <v>215208389</v>
      </c>
      <c r="S21" s="29">
        <f t="shared" si="4"/>
        <v>159441536.76000002</v>
      </c>
      <c r="T21" s="29">
        <f t="shared" ref="T21:T29" si="5">S21-R21</f>
        <v>-55766852.23999998</v>
      </c>
      <c r="U21" s="920" t="s">
        <v>1071</v>
      </c>
      <c r="V21" s="3">
        <f t="shared" ref="V21:V29" si="6">O21/N21*100</f>
        <v>58.701338146159245</v>
      </c>
      <c r="W21" s="3">
        <f t="shared" ref="W21:W28" si="7">G21/F21*100</f>
        <v>66.262631807382931</v>
      </c>
      <c r="X21" s="3">
        <f t="shared" ref="X21:X28" si="8">W21/V21*100</f>
        <v>112.88095620988568</v>
      </c>
    </row>
    <row r="22" spans="1:28" ht="51.75" customHeight="1" x14ac:dyDescent="0.2">
      <c r="A22" s="5">
        <v>3</v>
      </c>
      <c r="B22" s="582" t="s">
        <v>1079</v>
      </c>
      <c r="C22" s="583"/>
      <c r="D22" s="163" t="s">
        <v>1070</v>
      </c>
      <c r="E22" s="163">
        <v>6</v>
      </c>
      <c r="F22" s="280">
        <f t="shared" si="0"/>
        <v>644889.9</v>
      </c>
      <c r="G22" s="280">
        <f t="shared" si="1"/>
        <v>427321.02</v>
      </c>
      <c r="H22" s="31">
        <f t="shared" si="2"/>
        <v>48908759</v>
      </c>
      <c r="I22" s="31">
        <f t="shared" si="3"/>
        <v>34687143.530000001</v>
      </c>
      <c r="J22" s="282">
        <v>16712221</v>
      </c>
      <c r="K22" s="914">
        <v>18764647.539999999</v>
      </c>
      <c r="L22" s="282">
        <v>16098269</v>
      </c>
      <c r="M22" s="914">
        <v>15922495.99</v>
      </c>
      <c r="N22" s="277">
        <v>16098269</v>
      </c>
      <c r="O22" s="922">
        <v>6032952.0899999999</v>
      </c>
      <c r="P22" s="282"/>
      <c r="Q22" s="914"/>
      <c r="R22" s="29">
        <f t="shared" si="4"/>
        <v>48908759</v>
      </c>
      <c r="S22" s="29">
        <f t="shared" si="4"/>
        <v>40720095.620000005</v>
      </c>
      <c r="T22" s="29">
        <f t="shared" si="5"/>
        <v>-8188663.3799999952</v>
      </c>
      <c r="U22" s="920" t="s">
        <v>1071</v>
      </c>
      <c r="V22" s="3">
        <f t="shared" si="6"/>
        <v>37.475781340217381</v>
      </c>
      <c r="W22" s="3">
        <f t="shared" si="7"/>
        <v>66.262631807382931</v>
      </c>
      <c r="X22" s="3">
        <f t="shared" si="8"/>
        <v>176.81454378717049</v>
      </c>
    </row>
    <row r="23" spans="1:28" ht="51.75" customHeight="1" x14ac:dyDescent="0.2">
      <c r="A23" s="5">
        <v>4</v>
      </c>
      <c r="B23" s="582" t="s">
        <v>1080</v>
      </c>
      <c r="C23" s="583"/>
      <c r="D23" s="163" t="s">
        <v>1070</v>
      </c>
      <c r="E23" s="163">
        <v>6</v>
      </c>
      <c r="F23" s="280">
        <f t="shared" si="0"/>
        <v>644889.9</v>
      </c>
      <c r="G23" s="280">
        <f t="shared" si="1"/>
        <v>427321.02</v>
      </c>
      <c r="H23" s="31">
        <f t="shared" si="2"/>
        <v>994301</v>
      </c>
      <c r="I23" s="31">
        <f t="shared" si="3"/>
        <v>412477.5</v>
      </c>
      <c r="J23" s="282">
        <v>216519</v>
      </c>
      <c r="K23" s="914">
        <v>165958.16</v>
      </c>
      <c r="L23" s="282">
        <v>388891</v>
      </c>
      <c r="M23" s="914">
        <v>246519.34</v>
      </c>
      <c r="N23" s="277">
        <v>388891</v>
      </c>
      <c r="O23" s="922">
        <v>163430</v>
      </c>
      <c r="P23" s="282"/>
      <c r="Q23" s="914"/>
      <c r="R23" s="29">
        <f t="shared" si="4"/>
        <v>994301</v>
      </c>
      <c r="S23" s="29">
        <f t="shared" si="4"/>
        <v>575907.5</v>
      </c>
      <c r="T23" s="29">
        <f t="shared" si="5"/>
        <v>-418393.5</v>
      </c>
      <c r="U23" s="920" t="s">
        <v>1071</v>
      </c>
      <c r="V23" s="3">
        <f t="shared" si="6"/>
        <v>42.024629009156804</v>
      </c>
      <c r="W23" s="3">
        <f t="shared" si="7"/>
        <v>66.262631807382931</v>
      </c>
      <c r="X23" s="3">
        <f t="shared" si="8"/>
        <v>157.6757091489014</v>
      </c>
    </row>
    <row r="24" spans="1:28" ht="51.75" customHeight="1" x14ac:dyDescent="0.2">
      <c r="A24" s="5">
        <v>5</v>
      </c>
      <c r="B24" s="582" t="s">
        <v>1081</v>
      </c>
      <c r="C24" s="583"/>
      <c r="D24" s="163" t="s">
        <v>1070</v>
      </c>
      <c r="E24" s="163">
        <v>6</v>
      </c>
      <c r="F24" s="280">
        <f t="shared" si="0"/>
        <v>644889.9</v>
      </c>
      <c r="G24" s="280">
        <f t="shared" si="1"/>
        <v>427321.02</v>
      </c>
      <c r="H24" s="31">
        <f t="shared" si="2"/>
        <v>18021456</v>
      </c>
      <c r="I24" s="31">
        <f t="shared" si="3"/>
        <v>11723845.82</v>
      </c>
      <c r="J24" s="282">
        <v>9310028</v>
      </c>
      <c r="K24" s="914">
        <v>8501128.4100000001</v>
      </c>
      <c r="L24" s="282">
        <v>4355714</v>
      </c>
      <c r="M24" s="914">
        <v>3222717.4099999997</v>
      </c>
      <c r="N24" s="277">
        <v>4355714</v>
      </c>
      <c r="O24" s="922">
        <v>1178841.51</v>
      </c>
      <c r="P24" s="282"/>
      <c r="Q24" s="914"/>
      <c r="R24" s="29">
        <f t="shared" si="4"/>
        <v>18021456</v>
      </c>
      <c r="S24" s="29">
        <f t="shared" si="4"/>
        <v>12902687.33</v>
      </c>
      <c r="T24" s="29">
        <f t="shared" si="5"/>
        <v>-5118768.67</v>
      </c>
      <c r="U24" s="920" t="s">
        <v>1071</v>
      </c>
      <c r="V24" s="3">
        <f t="shared" si="6"/>
        <v>27.06425421871133</v>
      </c>
      <c r="W24" s="3">
        <f t="shared" si="7"/>
        <v>66.262631807382931</v>
      </c>
      <c r="X24" s="3">
        <f t="shared" si="8"/>
        <v>244.83450115381765</v>
      </c>
    </row>
    <row r="25" spans="1:28" ht="51.75" customHeight="1" x14ac:dyDescent="0.2">
      <c r="A25" s="5">
        <v>6</v>
      </c>
      <c r="B25" s="582" t="s">
        <v>1082</v>
      </c>
      <c r="C25" s="583"/>
      <c r="D25" s="163" t="s">
        <v>1070</v>
      </c>
      <c r="E25" s="163">
        <v>10</v>
      </c>
      <c r="F25" s="280">
        <f t="shared" si="0"/>
        <v>1074816.5</v>
      </c>
      <c r="G25" s="280">
        <f t="shared" si="1"/>
        <v>712201.7</v>
      </c>
      <c r="H25" s="31">
        <f t="shared" si="2"/>
        <v>513029920</v>
      </c>
      <c r="I25" s="31">
        <f t="shared" si="3"/>
        <v>353590804.58000004</v>
      </c>
      <c r="J25" s="282">
        <v>171001518</v>
      </c>
      <c r="K25" s="914">
        <v>168371675.22</v>
      </c>
      <c r="L25" s="282">
        <v>171014201</v>
      </c>
      <c r="M25" s="914">
        <v>185219129.36000001</v>
      </c>
      <c r="N25" s="277">
        <v>171014201</v>
      </c>
      <c r="O25" s="922">
        <v>132983377.98999999</v>
      </c>
      <c r="P25" s="282"/>
      <c r="Q25" s="914"/>
      <c r="R25" s="29">
        <f t="shared" si="4"/>
        <v>513029920</v>
      </c>
      <c r="S25" s="29">
        <f t="shared" si="4"/>
        <v>486574182.57000005</v>
      </c>
      <c r="T25" s="29">
        <f t="shared" si="5"/>
        <v>-26455737.429999948</v>
      </c>
      <c r="U25" s="920" t="s">
        <v>1071</v>
      </c>
      <c r="V25" s="3">
        <f t="shared" si="6"/>
        <v>77.761599453369371</v>
      </c>
      <c r="W25" s="3">
        <f t="shared" si="7"/>
        <v>66.262631807382931</v>
      </c>
      <c r="X25" s="3">
        <f t="shared" si="8"/>
        <v>85.212537130384092</v>
      </c>
    </row>
    <row r="26" spans="1:28" ht="51.75" customHeight="1" x14ac:dyDescent="0.2">
      <c r="A26" s="5">
        <v>7</v>
      </c>
      <c r="B26" s="582" t="s">
        <v>1072</v>
      </c>
      <c r="C26" s="583"/>
      <c r="D26" s="163" t="s">
        <v>1073</v>
      </c>
      <c r="E26" s="163">
        <v>5</v>
      </c>
      <c r="F26" s="280">
        <f t="shared" si="0"/>
        <v>537408.25</v>
      </c>
      <c r="G26" s="280">
        <f t="shared" si="1"/>
        <v>356100.85</v>
      </c>
      <c r="H26" s="31">
        <f t="shared" si="2"/>
        <v>3</v>
      </c>
      <c r="I26" s="31">
        <f t="shared" si="3"/>
        <v>2</v>
      </c>
      <c r="J26" s="282">
        <v>1</v>
      </c>
      <c r="K26" s="914">
        <v>1</v>
      </c>
      <c r="L26" s="5">
        <v>1</v>
      </c>
      <c r="M26" s="3">
        <v>1</v>
      </c>
      <c r="N26" s="277">
        <v>1</v>
      </c>
      <c r="O26" s="919">
        <v>2</v>
      </c>
      <c r="P26" s="282"/>
      <c r="Q26" s="919"/>
      <c r="R26" s="29">
        <f t="shared" si="4"/>
        <v>3</v>
      </c>
      <c r="S26" s="29">
        <f t="shared" si="4"/>
        <v>4</v>
      </c>
      <c r="T26" s="29">
        <f t="shared" si="5"/>
        <v>1</v>
      </c>
      <c r="U26" s="920" t="s">
        <v>1083</v>
      </c>
      <c r="V26" s="3">
        <f t="shared" si="6"/>
        <v>200</v>
      </c>
      <c r="W26" s="3">
        <f t="shared" si="7"/>
        <v>66.262631807382931</v>
      </c>
      <c r="X26" s="3">
        <f t="shared" si="8"/>
        <v>33.131315903691466</v>
      </c>
    </row>
    <row r="27" spans="1:28" ht="51.75" customHeight="1" x14ac:dyDescent="0.2">
      <c r="A27" s="5">
        <v>8</v>
      </c>
      <c r="B27" s="582" t="s">
        <v>1074</v>
      </c>
      <c r="C27" s="583"/>
      <c r="D27" s="163" t="s">
        <v>1075</v>
      </c>
      <c r="E27" s="163">
        <v>2</v>
      </c>
      <c r="F27" s="280">
        <f t="shared" si="0"/>
        <v>214963.3</v>
      </c>
      <c r="G27" s="280">
        <f t="shared" si="1"/>
        <v>142440.34</v>
      </c>
      <c r="H27" s="31">
        <f t="shared" si="2"/>
        <v>3</v>
      </c>
      <c r="I27" s="31">
        <f t="shared" si="3"/>
        <v>2</v>
      </c>
      <c r="J27" s="282">
        <v>1</v>
      </c>
      <c r="K27" s="914">
        <v>1</v>
      </c>
      <c r="L27" s="5">
        <v>1</v>
      </c>
      <c r="M27" s="3">
        <v>1</v>
      </c>
      <c r="N27" s="277">
        <v>1</v>
      </c>
      <c r="O27" s="919">
        <v>3</v>
      </c>
      <c r="P27" s="282"/>
      <c r="Q27" s="919"/>
      <c r="R27" s="29">
        <f t="shared" si="4"/>
        <v>3</v>
      </c>
      <c r="S27" s="29">
        <f t="shared" si="4"/>
        <v>5</v>
      </c>
      <c r="T27" s="29">
        <f t="shared" si="5"/>
        <v>2</v>
      </c>
      <c r="U27" s="920" t="s">
        <v>1076</v>
      </c>
      <c r="V27" s="3">
        <f t="shared" si="6"/>
        <v>300</v>
      </c>
      <c r="W27" s="3">
        <f t="shared" si="7"/>
        <v>66.262631807382931</v>
      </c>
      <c r="X27" s="3">
        <f t="shared" si="8"/>
        <v>22.087543935794312</v>
      </c>
    </row>
    <row r="28" spans="1:28" ht="51.75" customHeight="1" x14ac:dyDescent="0.2">
      <c r="A28" s="5">
        <v>9</v>
      </c>
      <c r="B28" s="582" t="s">
        <v>1077</v>
      </c>
      <c r="C28" s="583"/>
      <c r="D28" s="163" t="s">
        <v>49</v>
      </c>
      <c r="E28" s="163">
        <v>10</v>
      </c>
      <c r="F28" s="280">
        <f t="shared" si="0"/>
        <v>1074816.5</v>
      </c>
      <c r="G28" s="280">
        <f t="shared" si="1"/>
        <v>712201.7</v>
      </c>
      <c r="H28" s="31">
        <f t="shared" si="2"/>
        <v>0</v>
      </c>
      <c r="I28" s="31">
        <f t="shared" si="3"/>
        <v>0</v>
      </c>
      <c r="J28" s="282">
        <v>0</v>
      </c>
      <c r="K28" s="914">
        <v>0</v>
      </c>
      <c r="L28" s="5">
        <v>0</v>
      </c>
      <c r="M28" s="3">
        <v>0</v>
      </c>
      <c r="N28" s="277">
        <v>0</v>
      </c>
      <c r="O28" s="919">
        <v>0</v>
      </c>
      <c r="P28" s="282"/>
      <c r="Q28" s="919"/>
      <c r="R28" s="29">
        <f t="shared" si="4"/>
        <v>0</v>
      </c>
      <c r="S28" s="29">
        <f t="shared" si="4"/>
        <v>0</v>
      </c>
      <c r="T28" s="29">
        <f t="shared" si="5"/>
        <v>0</v>
      </c>
      <c r="U28" s="920" t="s">
        <v>1069</v>
      </c>
      <c r="V28" s="3">
        <v>0</v>
      </c>
      <c r="W28" s="3">
        <f t="shared" si="7"/>
        <v>66.262631807382931</v>
      </c>
      <c r="X28" s="3">
        <v>0</v>
      </c>
    </row>
    <row r="29" spans="1:28" s="1" customFormat="1" ht="36.75" customHeight="1" x14ac:dyDescent="0.2">
      <c r="A29" s="575" t="s">
        <v>25</v>
      </c>
      <c r="B29" s="576"/>
      <c r="C29" s="577"/>
      <c r="D29" s="9"/>
      <c r="E29" s="9">
        <f>SUM(E20:E28)</f>
        <v>100</v>
      </c>
      <c r="F29" s="10">
        <v>10748165</v>
      </c>
      <c r="G29" s="56">
        <v>7122017</v>
      </c>
      <c r="H29" s="9">
        <f t="shared" ref="H29:Q29" si="9">SUM(H20:H28)</f>
        <v>796162831</v>
      </c>
      <c r="I29" s="9">
        <f t="shared" si="9"/>
        <v>527638877.70000005</v>
      </c>
      <c r="J29" s="9">
        <f t="shared" si="9"/>
        <v>302683089</v>
      </c>
      <c r="K29" s="9">
        <f t="shared" si="9"/>
        <v>287100534.23000002</v>
      </c>
      <c r="L29" s="9">
        <f t="shared" si="9"/>
        <v>246739871</v>
      </c>
      <c r="M29" s="9">
        <f t="shared" si="9"/>
        <v>240538343.47000003</v>
      </c>
      <c r="N29" s="9">
        <f t="shared" si="9"/>
        <v>246739871</v>
      </c>
      <c r="O29" s="923">
        <f t="shared" si="9"/>
        <v>172575541.07999998</v>
      </c>
      <c r="P29" s="9">
        <f t="shared" si="9"/>
        <v>0</v>
      </c>
      <c r="Q29" s="9">
        <f t="shared" si="9"/>
        <v>0</v>
      </c>
      <c r="R29" s="8">
        <f t="shared" si="4"/>
        <v>796162831</v>
      </c>
      <c r="S29" s="8">
        <f t="shared" si="4"/>
        <v>700214418.77999997</v>
      </c>
      <c r="T29" s="8">
        <f t="shared" si="5"/>
        <v>-95948412.220000029</v>
      </c>
      <c r="U29" s="3"/>
      <c r="V29" s="3">
        <f t="shared" si="6"/>
        <v>69.94230011573606</v>
      </c>
      <c r="W29" s="3">
        <f>G29/F29*100</f>
        <v>66.262631807382931</v>
      </c>
      <c r="X29" s="3">
        <f>W29/V29*100</f>
        <v>94.73899442502713</v>
      </c>
    </row>
    <row r="30" spans="1:28" s="4" customFormat="1" ht="14.25" customHeight="1" x14ac:dyDescent="0.2">
      <c r="F30" s="924"/>
      <c r="G30" s="566"/>
      <c r="O30" s="917"/>
    </row>
    <row r="31" spans="1:28" s="4" customFormat="1" ht="14.25" customHeight="1" x14ac:dyDescent="0.2">
      <c r="B31" s="7" t="s">
        <v>26</v>
      </c>
      <c r="F31" s="924"/>
      <c r="G31" s="566"/>
      <c r="H31" s="4" t="s">
        <v>27</v>
      </c>
      <c r="O31" s="917"/>
    </row>
    <row r="32" spans="1:28" x14ac:dyDescent="0.2">
      <c r="J32" s="115"/>
      <c r="K32" s="115"/>
      <c r="L32" s="115"/>
      <c r="M32" s="115"/>
      <c r="N32" s="115"/>
      <c r="O32" s="925"/>
      <c r="P32" s="115"/>
    </row>
    <row r="33" spans="10:16" x14ac:dyDescent="0.2">
      <c r="J33" s="115"/>
      <c r="K33" s="115"/>
      <c r="L33" s="115"/>
      <c r="M33" s="115"/>
      <c r="N33" s="115"/>
      <c r="O33" s="925"/>
      <c r="P33" s="115"/>
    </row>
    <row r="34" spans="10:16" x14ac:dyDescent="0.2">
      <c r="J34" s="115"/>
      <c r="K34" s="115"/>
      <c r="L34" s="115"/>
      <c r="M34" s="115"/>
      <c r="N34" s="115"/>
      <c r="O34" s="925"/>
      <c r="P34" s="115"/>
    </row>
    <row r="35" spans="10:16" x14ac:dyDescent="0.2">
      <c r="J35" s="115"/>
      <c r="K35" s="115"/>
      <c r="L35" s="115"/>
      <c r="M35" s="115"/>
      <c r="N35" s="115"/>
      <c r="O35" s="925"/>
      <c r="P35" s="115"/>
    </row>
    <row r="36" spans="10:16" x14ac:dyDescent="0.2">
      <c r="J36" s="115"/>
      <c r="K36" s="115"/>
      <c r="L36" s="115"/>
      <c r="M36" s="115"/>
      <c r="N36" s="115"/>
      <c r="O36" s="925"/>
      <c r="P36" s="115"/>
    </row>
    <row r="37" spans="10:16" x14ac:dyDescent="0.2">
      <c r="J37" s="115"/>
      <c r="K37" s="115"/>
      <c r="L37" s="115"/>
      <c r="M37" s="115"/>
      <c r="N37" s="115"/>
      <c r="O37" s="925"/>
      <c r="P37" s="115"/>
    </row>
    <row r="38" spans="10:16" x14ac:dyDescent="0.2">
      <c r="J38" s="115"/>
      <c r="K38" s="115"/>
      <c r="L38" s="115"/>
      <c r="M38" s="115"/>
      <c r="N38" s="115"/>
      <c r="O38" s="925"/>
      <c r="P38" s="115"/>
    </row>
    <row r="39" spans="10:16" x14ac:dyDescent="0.2">
      <c r="J39" s="115"/>
      <c r="K39" s="115"/>
      <c r="L39" s="115"/>
      <c r="M39" s="115"/>
      <c r="N39" s="115"/>
      <c r="O39" s="925"/>
      <c r="P39" s="115"/>
    </row>
    <row r="40" spans="10:16" x14ac:dyDescent="0.2">
      <c r="J40" s="115"/>
      <c r="K40" s="115"/>
      <c r="L40" s="115"/>
      <c r="M40" s="115"/>
      <c r="N40" s="115"/>
      <c r="O40" s="925"/>
      <c r="P40" s="115"/>
    </row>
    <row r="41" spans="10:16" x14ac:dyDescent="0.2">
      <c r="J41" s="115"/>
      <c r="K41" s="115"/>
      <c r="L41" s="115"/>
      <c r="M41" s="115"/>
      <c r="N41" s="115"/>
      <c r="O41" s="925"/>
      <c r="P41" s="115"/>
    </row>
    <row r="42" spans="10:16" x14ac:dyDescent="0.2">
      <c r="J42" s="115"/>
      <c r="K42" s="115"/>
      <c r="L42" s="115"/>
      <c r="M42" s="115"/>
      <c r="N42" s="115"/>
      <c r="O42" s="925"/>
      <c r="P42" s="115"/>
    </row>
    <row r="43" spans="10:16" x14ac:dyDescent="0.2">
      <c r="J43" s="115"/>
      <c r="K43" s="115"/>
      <c r="L43" s="115"/>
      <c r="M43" s="115"/>
      <c r="N43" s="115"/>
      <c r="O43" s="925"/>
      <c r="P43" s="115"/>
    </row>
    <row r="44" spans="10:16" x14ac:dyDescent="0.2">
      <c r="J44" s="115"/>
      <c r="K44" s="115"/>
      <c r="L44" s="115"/>
      <c r="M44" s="115"/>
      <c r="N44" s="115"/>
      <c r="O44" s="925"/>
      <c r="P44" s="115"/>
    </row>
    <row r="45" spans="10:16" x14ac:dyDescent="0.2">
      <c r="J45" s="115"/>
      <c r="K45" s="115"/>
      <c r="L45" s="115"/>
      <c r="M45" s="115"/>
      <c r="N45" s="115"/>
      <c r="O45" s="925"/>
      <c r="P45" s="115"/>
    </row>
    <row r="46" spans="10:16" x14ac:dyDescent="0.2">
      <c r="J46" s="115"/>
      <c r="K46" s="115"/>
      <c r="L46" s="115"/>
      <c r="M46" s="115"/>
      <c r="N46" s="115"/>
      <c r="O46" s="925"/>
      <c r="P46" s="115"/>
    </row>
    <row r="47" spans="10:16" x14ac:dyDescent="0.2">
      <c r="J47" s="115"/>
      <c r="K47" s="115"/>
      <c r="L47" s="115"/>
      <c r="M47" s="115"/>
      <c r="N47" s="115"/>
      <c r="O47" s="925"/>
      <c r="P47" s="115"/>
    </row>
    <row r="48" spans="10:16" x14ac:dyDescent="0.2">
      <c r="J48" s="115"/>
      <c r="K48" s="115"/>
      <c r="L48" s="115"/>
      <c r="M48" s="115"/>
      <c r="N48" s="115"/>
      <c r="O48" s="925"/>
      <c r="P48" s="115"/>
    </row>
    <row r="49" spans="10:16" x14ac:dyDescent="0.2">
      <c r="J49" s="115"/>
      <c r="K49" s="115"/>
      <c r="L49" s="115"/>
      <c r="M49" s="115"/>
      <c r="N49" s="115"/>
      <c r="O49" s="925"/>
      <c r="P49" s="115"/>
    </row>
    <row r="50" spans="10:16" x14ac:dyDescent="0.2">
      <c r="J50" s="115"/>
      <c r="K50" s="115"/>
      <c r="L50" s="115"/>
      <c r="M50" s="115"/>
      <c r="N50" s="115"/>
      <c r="O50" s="925"/>
      <c r="P50" s="115"/>
    </row>
    <row r="51" spans="10:16" x14ac:dyDescent="0.2">
      <c r="J51" s="115"/>
      <c r="K51" s="115"/>
      <c r="L51" s="115"/>
      <c r="M51" s="115"/>
      <c r="N51" s="115"/>
      <c r="O51" s="925"/>
      <c r="P51" s="115"/>
    </row>
    <row r="52" spans="10:16" x14ac:dyDescent="0.2">
      <c r="J52" s="115"/>
      <c r="K52" s="115"/>
      <c r="L52" s="115"/>
      <c r="M52" s="115"/>
      <c r="N52" s="115"/>
      <c r="O52" s="925"/>
      <c r="P52" s="115"/>
    </row>
    <row r="53" spans="10:16" x14ac:dyDescent="0.2">
      <c r="J53" s="115"/>
      <c r="K53" s="115"/>
      <c r="L53" s="115"/>
      <c r="M53" s="115"/>
      <c r="N53" s="115"/>
      <c r="O53" s="925"/>
      <c r="P53" s="115"/>
    </row>
    <row r="54" spans="10:16" x14ac:dyDescent="0.2">
      <c r="J54" s="115"/>
      <c r="K54" s="115"/>
      <c r="L54" s="115"/>
      <c r="M54" s="115"/>
      <c r="N54" s="115"/>
      <c r="O54" s="925"/>
      <c r="P54" s="115"/>
    </row>
    <row r="55" spans="10:16" x14ac:dyDescent="0.2">
      <c r="J55" s="115"/>
      <c r="K55" s="115"/>
      <c r="L55" s="115"/>
      <c r="M55" s="115"/>
      <c r="N55" s="115"/>
      <c r="O55" s="925"/>
      <c r="P55" s="115"/>
    </row>
    <row r="56" spans="10:16" x14ac:dyDescent="0.2">
      <c r="J56" s="115"/>
      <c r="K56" s="115"/>
      <c r="L56" s="115"/>
      <c r="M56" s="115"/>
      <c r="N56" s="115"/>
      <c r="O56" s="925"/>
      <c r="P56" s="115"/>
    </row>
    <row r="57" spans="10:16" x14ac:dyDescent="0.2">
      <c r="J57" s="115"/>
      <c r="K57" s="115"/>
      <c r="L57" s="115"/>
      <c r="M57" s="115"/>
      <c r="N57" s="115"/>
      <c r="O57" s="925"/>
      <c r="P57" s="115"/>
    </row>
    <row r="58" spans="10:16" x14ac:dyDescent="0.2">
      <c r="J58" s="115"/>
      <c r="K58" s="115"/>
      <c r="L58" s="115"/>
      <c r="M58" s="115"/>
      <c r="N58" s="115"/>
      <c r="O58" s="925"/>
      <c r="P58" s="115"/>
    </row>
    <row r="59" spans="10:16" x14ac:dyDescent="0.2">
      <c r="J59" s="115"/>
      <c r="K59" s="115"/>
      <c r="L59" s="115"/>
      <c r="M59" s="115"/>
      <c r="N59" s="115"/>
      <c r="O59" s="925"/>
      <c r="P59" s="115"/>
    </row>
    <row r="60" spans="10:16" x14ac:dyDescent="0.2">
      <c r="J60" s="115"/>
      <c r="K60" s="115"/>
      <c r="L60" s="115"/>
      <c r="M60" s="115"/>
      <c r="N60" s="115"/>
      <c r="O60" s="925"/>
      <c r="P60" s="115"/>
    </row>
    <row r="61" spans="10:16" x14ac:dyDescent="0.2">
      <c r="J61" s="115"/>
      <c r="K61" s="115"/>
      <c r="L61" s="115"/>
      <c r="M61" s="115"/>
      <c r="N61" s="115"/>
      <c r="O61" s="925"/>
      <c r="P61" s="115"/>
    </row>
    <row r="62" spans="10:16" x14ac:dyDescent="0.2">
      <c r="J62" s="115"/>
      <c r="K62" s="115"/>
      <c r="L62" s="115"/>
      <c r="M62" s="115"/>
      <c r="N62" s="115"/>
      <c r="O62" s="925"/>
      <c r="P62" s="115"/>
    </row>
    <row r="63" spans="10:16" x14ac:dyDescent="0.2">
      <c r="J63" s="115"/>
      <c r="K63" s="115"/>
      <c r="L63" s="115"/>
      <c r="M63" s="115"/>
      <c r="N63" s="115"/>
      <c r="O63" s="925"/>
      <c r="P63" s="115"/>
    </row>
    <row r="64" spans="10:16" x14ac:dyDescent="0.2">
      <c r="J64" s="115"/>
      <c r="K64" s="115"/>
      <c r="L64" s="115"/>
      <c r="M64" s="115"/>
      <c r="N64" s="115"/>
      <c r="O64" s="925"/>
      <c r="P64" s="115"/>
    </row>
    <row r="65" spans="10:16" x14ac:dyDescent="0.2">
      <c r="J65" s="115"/>
      <c r="K65" s="115"/>
      <c r="L65" s="115"/>
      <c r="M65" s="115"/>
      <c r="N65" s="115"/>
      <c r="O65" s="925"/>
      <c r="P65" s="115"/>
    </row>
    <row r="66" spans="10:16" x14ac:dyDescent="0.2">
      <c r="J66" s="115"/>
      <c r="K66" s="115"/>
      <c r="L66" s="115"/>
      <c r="M66" s="115"/>
      <c r="N66" s="115"/>
      <c r="O66" s="925"/>
      <c r="P66" s="115"/>
    </row>
  </sheetData>
  <mergeCells count="32">
    <mergeCell ref="B26:C26"/>
    <mergeCell ref="B27:C27"/>
    <mergeCell ref="B28:C28"/>
    <mergeCell ref="A29:C29"/>
    <mergeCell ref="A6:X6"/>
    <mergeCell ref="B20:C20"/>
    <mergeCell ref="B21:C21"/>
    <mergeCell ref="B22:C22"/>
    <mergeCell ref="B23:C23"/>
    <mergeCell ref="B24:C24"/>
    <mergeCell ref="B25:C25"/>
    <mergeCell ref="N18:O18"/>
    <mergeCell ref="P18:Q18"/>
    <mergeCell ref="R18:T18"/>
    <mergeCell ref="U18:U19"/>
    <mergeCell ref="V18:X18"/>
    <mergeCell ref="B19:C19"/>
    <mergeCell ref="A7:X7"/>
    <mergeCell ref="A15:X15"/>
    <mergeCell ref="A16:X16"/>
    <mergeCell ref="A18:C18"/>
    <mergeCell ref="D18:D19"/>
    <mergeCell ref="E18:E19"/>
    <mergeCell ref="F18:G18"/>
    <mergeCell ref="H18:I18"/>
    <mergeCell ref="J18:K18"/>
    <mergeCell ref="L18:M18"/>
    <mergeCell ref="A1:X1"/>
    <mergeCell ref="A2:X2"/>
    <mergeCell ref="A3:X3"/>
    <mergeCell ref="A4:X4"/>
    <mergeCell ref="A5:X5"/>
  </mergeCells>
  <pageMargins left="0.7" right="0.7" top="0.75" bottom="0.75" header="0.3" footer="0.3"/>
  <pageSetup orientation="portrait" horizontalDpi="0"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topLeftCell="A24" workbookViewId="0">
      <selection activeCell="G27" sqref="G27"/>
    </sheetView>
  </sheetViews>
  <sheetFormatPr baseColWidth="10" defaultRowHeight="12.75" x14ac:dyDescent="0.2"/>
  <cols>
    <col min="1" max="1" width="6" style="35" customWidth="1"/>
    <col min="2" max="2" width="6.28515625" style="35" customWidth="1"/>
    <col min="3" max="3" width="39.42578125" style="35" customWidth="1"/>
    <col min="4" max="4" width="11.42578125" style="35" customWidth="1"/>
    <col min="5" max="5" width="9" style="35" customWidth="1"/>
    <col min="6" max="6" width="13.5703125" style="35" customWidth="1"/>
    <col min="7" max="7" width="12.5703125" style="35" customWidth="1"/>
    <col min="8" max="10" width="9.28515625" style="35" hidden="1" customWidth="1"/>
    <col min="11" max="11" width="0.140625" style="35" hidden="1" customWidth="1"/>
    <col min="12" max="13" width="9.28515625" style="35" hidden="1" customWidth="1"/>
    <col min="14" max="14" width="10.5703125" style="35" customWidth="1"/>
    <col min="15" max="15" width="9.28515625" style="35" customWidth="1"/>
    <col min="16" max="19" width="9.28515625" style="35" hidden="1" customWidth="1"/>
    <col min="20" max="20" width="8.85546875" style="35" hidden="1" customWidth="1"/>
    <col min="21" max="21" width="13.42578125" style="35" customWidth="1"/>
    <col min="22" max="22" width="7.85546875" style="35" customWidth="1"/>
    <col min="23" max="23" width="7.140625" style="35" customWidth="1"/>
    <col min="24" max="24" width="7.42578125" style="35" customWidth="1"/>
    <col min="25" max="16384" width="11.42578125" style="35"/>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53</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21"/>
      <c r="B8" s="21"/>
      <c r="C8" s="21"/>
      <c r="D8" s="21"/>
      <c r="E8" s="21"/>
      <c r="F8" s="21"/>
      <c r="G8" s="21"/>
      <c r="H8" s="21"/>
      <c r="I8" s="21"/>
      <c r="J8" s="21"/>
      <c r="K8" s="21"/>
      <c r="L8" s="21"/>
      <c r="M8" s="21"/>
      <c r="N8" s="21"/>
      <c r="O8" s="21"/>
      <c r="P8" s="21"/>
      <c r="Q8" s="21"/>
      <c r="R8" s="21"/>
      <c r="S8" s="21"/>
      <c r="T8" s="21"/>
      <c r="U8" s="21"/>
      <c r="V8" s="21"/>
      <c r="W8" s="21"/>
      <c r="X8" s="21"/>
    </row>
    <row r="9" spans="1:24" x14ac:dyDescent="0.2">
      <c r="A9" s="285" t="s">
        <v>423</v>
      </c>
      <c r="B9" s="286">
        <v>152</v>
      </c>
      <c r="C9" s="287" t="s">
        <v>424</v>
      </c>
      <c r="D9" s="288"/>
      <c r="E9" s="1"/>
      <c r="F9" s="1"/>
      <c r="G9" s="1"/>
      <c r="H9" s="1"/>
      <c r="I9" s="1"/>
      <c r="J9" s="1"/>
      <c r="K9" s="1"/>
      <c r="L9" s="1"/>
      <c r="M9" s="1"/>
      <c r="N9" s="1"/>
      <c r="O9" s="1"/>
      <c r="P9" s="1"/>
      <c r="Q9" s="1"/>
    </row>
    <row r="10" spans="1:24" x14ac:dyDescent="0.2">
      <c r="A10" s="285" t="s">
        <v>1</v>
      </c>
      <c r="B10" s="286">
        <v>5</v>
      </c>
      <c r="C10" s="287" t="s">
        <v>425</v>
      </c>
      <c r="D10" s="288"/>
      <c r="E10" s="1"/>
      <c r="F10" s="1"/>
      <c r="G10" s="1"/>
      <c r="H10" s="1"/>
      <c r="I10" s="1"/>
      <c r="J10" s="1"/>
      <c r="K10" s="1"/>
      <c r="L10" s="4"/>
      <c r="M10" s="4"/>
      <c r="N10" s="4"/>
      <c r="O10" s="4"/>
      <c r="P10" s="4"/>
      <c r="Q10" s="4"/>
    </row>
    <row r="11" spans="1:24" x14ac:dyDescent="0.2">
      <c r="A11" s="285" t="s">
        <v>426</v>
      </c>
      <c r="B11" s="286">
        <v>4</v>
      </c>
      <c r="C11" s="287" t="s">
        <v>427</v>
      </c>
      <c r="D11" s="288"/>
      <c r="E11" s="1"/>
      <c r="F11" s="1"/>
      <c r="G11" s="1"/>
      <c r="H11" s="1"/>
      <c r="I11" s="1"/>
      <c r="J11" s="1"/>
      <c r="K11" s="1"/>
      <c r="L11" s="4"/>
      <c r="M11" s="4"/>
      <c r="N11" s="4"/>
      <c r="O11" s="4"/>
      <c r="P11" s="4"/>
      <c r="Q11" s="4"/>
    </row>
    <row r="12" spans="1:24" x14ac:dyDescent="0.2">
      <c r="A12" s="285" t="s">
        <v>7</v>
      </c>
      <c r="B12" s="289">
        <v>38</v>
      </c>
      <c r="C12" s="287" t="s">
        <v>428</v>
      </c>
      <c r="D12" s="288"/>
      <c r="E12" s="1"/>
      <c r="F12" s="1"/>
      <c r="G12" s="1"/>
      <c r="H12" s="1"/>
      <c r="I12" s="1"/>
      <c r="J12" s="1"/>
      <c r="K12" s="1"/>
      <c r="L12" s="4"/>
      <c r="M12" s="4"/>
      <c r="N12" s="4"/>
      <c r="O12" s="4"/>
      <c r="P12" s="4"/>
      <c r="Q12" s="4"/>
    </row>
    <row r="13" spans="1:24" x14ac:dyDescent="0.2">
      <c r="A13" s="285" t="s">
        <v>411</v>
      </c>
      <c r="B13" s="286">
        <v>8</v>
      </c>
      <c r="C13" s="287" t="s">
        <v>429</v>
      </c>
      <c r="D13" s="288"/>
      <c r="E13" s="1"/>
      <c r="F13" s="1"/>
      <c r="G13" s="1"/>
      <c r="H13" s="1"/>
      <c r="I13" s="1"/>
      <c r="J13" s="1"/>
      <c r="K13" s="1"/>
      <c r="L13" s="4"/>
      <c r="M13" s="4"/>
      <c r="N13" s="4"/>
      <c r="O13" s="4"/>
      <c r="P13" s="4"/>
      <c r="Q13" s="4"/>
      <c r="U13" s="42"/>
      <c r="W13" s="713" t="s">
        <v>40</v>
      </c>
      <c r="X13" s="713"/>
    </row>
    <row r="14" spans="1:24" x14ac:dyDescent="0.2">
      <c r="A14" s="591" t="s">
        <v>4</v>
      </c>
      <c r="B14" s="591"/>
      <c r="C14" s="591"/>
      <c r="D14" s="591"/>
      <c r="E14" s="591"/>
      <c r="F14" s="591"/>
      <c r="G14" s="591"/>
      <c r="H14" s="591"/>
      <c r="I14" s="591"/>
      <c r="J14" s="591"/>
      <c r="K14" s="591"/>
      <c r="L14" s="591"/>
      <c r="M14" s="591"/>
      <c r="N14" s="591"/>
      <c r="O14" s="591"/>
      <c r="P14" s="591"/>
      <c r="Q14" s="591"/>
      <c r="R14" s="591"/>
      <c r="S14" s="591"/>
      <c r="T14" s="591"/>
      <c r="U14" s="591"/>
      <c r="V14" s="591"/>
      <c r="W14" s="591"/>
      <c r="X14" s="591"/>
    </row>
    <row r="15" spans="1:24" ht="38.25" customHeight="1" x14ac:dyDescent="0.2">
      <c r="A15" s="592" t="s">
        <v>430</v>
      </c>
      <c r="B15" s="592"/>
      <c r="C15" s="592"/>
      <c r="D15" s="592"/>
      <c r="E15" s="592"/>
      <c r="F15" s="592"/>
      <c r="G15" s="592"/>
      <c r="H15" s="592"/>
      <c r="I15" s="592"/>
      <c r="J15" s="592"/>
      <c r="K15" s="592"/>
      <c r="L15" s="592"/>
      <c r="M15" s="592"/>
      <c r="N15" s="592"/>
      <c r="O15" s="592"/>
      <c r="P15" s="592"/>
      <c r="Q15" s="592"/>
      <c r="R15" s="592"/>
      <c r="S15" s="592"/>
      <c r="T15" s="592"/>
      <c r="U15" s="592"/>
      <c r="V15" s="592"/>
      <c r="W15" s="592"/>
      <c r="X15" s="592"/>
    </row>
    <row r="16" spans="1:24" ht="12.75" customHeight="1" x14ac:dyDescent="0.2">
      <c r="A16" s="588" t="s">
        <v>5</v>
      </c>
      <c r="B16" s="589"/>
      <c r="C16" s="590"/>
      <c r="D16" s="578" t="s">
        <v>8</v>
      </c>
      <c r="E16" s="578" t="s">
        <v>18</v>
      </c>
      <c r="F16" s="580" t="s">
        <v>19</v>
      </c>
      <c r="G16" s="581"/>
      <c r="H16" s="580" t="s">
        <v>20</v>
      </c>
      <c r="I16" s="581"/>
      <c r="J16" s="588" t="s">
        <v>14</v>
      </c>
      <c r="K16" s="590"/>
      <c r="L16" s="588" t="s">
        <v>10</v>
      </c>
      <c r="M16" s="590"/>
      <c r="N16" s="588" t="s">
        <v>13</v>
      </c>
      <c r="O16" s="590"/>
      <c r="P16" s="588" t="s">
        <v>15</v>
      </c>
      <c r="Q16" s="590"/>
      <c r="R16" s="586" t="s">
        <v>28</v>
      </c>
      <c r="S16" s="586"/>
      <c r="T16" s="586"/>
      <c r="U16" s="598" t="s">
        <v>29</v>
      </c>
      <c r="V16" s="580" t="s">
        <v>31</v>
      </c>
      <c r="W16" s="587"/>
      <c r="X16" s="581"/>
    </row>
    <row r="17" spans="1:24" ht="24" x14ac:dyDescent="0.2">
      <c r="A17" s="20" t="s">
        <v>17</v>
      </c>
      <c r="B17" s="586" t="s">
        <v>6</v>
      </c>
      <c r="C17" s="586"/>
      <c r="D17" s="579"/>
      <c r="E17" s="579"/>
      <c r="F17" s="17" t="s">
        <v>21</v>
      </c>
      <c r="G17" s="17" t="s">
        <v>22</v>
      </c>
      <c r="H17" s="17" t="s">
        <v>23</v>
      </c>
      <c r="I17" s="17" t="s">
        <v>24</v>
      </c>
      <c r="J17" s="2" t="s">
        <v>11</v>
      </c>
      <c r="K17" s="2" t="s">
        <v>12</v>
      </c>
      <c r="L17" s="2" t="s">
        <v>11</v>
      </c>
      <c r="M17" s="2" t="s">
        <v>12</v>
      </c>
      <c r="N17" s="2" t="s">
        <v>11</v>
      </c>
      <c r="O17" s="2" t="s">
        <v>12</v>
      </c>
      <c r="P17" s="2" t="s">
        <v>11</v>
      </c>
      <c r="Q17" s="2" t="s">
        <v>12</v>
      </c>
      <c r="R17" s="2" t="s">
        <v>11</v>
      </c>
      <c r="S17" s="2" t="s">
        <v>12</v>
      </c>
      <c r="T17" s="2" t="s">
        <v>30</v>
      </c>
      <c r="U17" s="598"/>
      <c r="V17" s="17" t="s">
        <v>32</v>
      </c>
      <c r="W17" s="17" t="s">
        <v>33</v>
      </c>
      <c r="X17" s="17" t="s">
        <v>34</v>
      </c>
    </row>
    <row r="18" spans="1:24" ht="57.75" customHeight="1" x14ac:dyDescent="0.2">
      <c r="A18" s="3">
        <v>1</v>
      </c>
      <c r="B18" s="740" t="s">
        <v>431</v>
      </c>
      <c r="C18" s="741"/>
      <c r="D18" s="290" t="s">
        <v>259</v>
      </c>
      <c r="E18" s="291">
        <v>20</v>
      </c>
      <c r="F18" s="292">
        <f t="shared" ref="F18:F25" si="0">$F$26*E18/100</f>
        <v>13960510</v>
      </c>
      <c r="G18" s="292">
        <f t="shared" ref="G18:G25" si="1">$G$26*E18/100</f>
        <v>9665980.5999999996</v>
      </c>
      <c r="H18" s="293">
        <f t="shared" ref="H18:I25" si="2">J18+L18+N18+P18</f>
        <v>3</v>
      </c>
      <c r="I18" s="293">
        <f t="shared" si="2"/>
        <v>3</v>
      </c>
      <c r="J18" s="294">
        <v>1</v>
      </c>
      <c r="K18" s="295">
        <v>1</v>
      </c>
      <c r="L18" s="294">
        <v>1</v>
      </c>
      <c r="M18" s="294">
        <v>1</v>
      </c>
      <c r="N18" s="294">
        <v>1</v>
      </c>
      <c r="O18" s="294">
        <v>1</v>
      </c>
      <c r="P18" s="294"/>
      <c r="Q18" s="294"/>
      <c r="R18" s="293">
        <f t="shared" ref="R18:S26" si="3">J18+L18+N18+P18</f>
        <v>3</v>
      </c>
      <c r="S18" s="293">
        <f t="shared" si="3"/>
        <v>3</v>
      </c>
      <c r="T18" s="293">
        <f>S18-R18</f>
        <v>0</v>
      </c>
      <c r="U18" s="30"/>
      <c r="V18" s="3">
        <f>O18/N18*100</f>
        <v>100</v>
      </c>
      <c r="W18" s="3">
        <f>G18/F18*100</f>
        <v>69.238019241417391</v>
      </c>
      <c r="X18" s="3">
        <f>W18/V18*100</f>
        <v>69.238019241417391</v>
      </c>
    </row>
    <row r="19" spans="1:24" ht="57.75" customHeight="1" x14ac:dyDescent="0.2">
      <c r="A19" s="3">
        <v>2</v>
      </c>
      <c r="B19" s="740" t="s">
        <v>432</v>
      </c>
      <c r="C19" s="741"/>
      <c r="D19" s="290" t="s">
        <v>45</v>
      </c>
      <c r="E19" s="291">
        <v>5</v>
      </c>
      <c r="F19" s="292">
        <f t="shared" si="0"/>
        <v>3490127.5</v>
      </c>
      <c r="G19" s="292">
        <f t="shared" si="1"/>
        <v>2416495.15</v>
      </c>
      <c r="H19" s="293">
        <f t="shared" si="2"/>
        <v>187</v>
      </c>
      <c r="I19" s="293">
        <f t="shared" si="2"/>
        <v>187</v>
      </c>
      <c r="J19" s="294">
        <v>63</v>
      </c>
      <c r="K19" s="295">
        <v>63</v>
      </c>
      <c r="L19" s="294">
        <v>60</v>
      </c>
      <c r="M19" s="294">
        <v>60</v>
      </c>
      <c r="N19" s="294">
        <v>64</v>
      </c>
      <c r="O19" s="294">
        <v>64</v>
      </c>
      <c r="P19" s="294"/>
      <c r="Q19" s="294"/>
      <c r="R19" s="293">
        <f t="shared" si="3"/>
        <v>187</v>
      </c>
      <c r="S19" s="293">
        <f t="shared" si="3"/>
        <v>187</v>
      </c>
      <c r="T19" s="293">
        <f t="shared" ref="T19:T26" si="4">S19-R19</f>
        <v>0</v>
      </c>
      <c r="U19" s="30"/>
      <c r="V19" s="3">
        <f t="shared" ref="V19:V26" si="5">O19/N19*100</f>
        <v>100</v>
      </c>
      <c r="W19" s="3">
        <f t="shared" ref="W19:W26" si="6">G19/F19*100</f>
        <v>69.238019241417391</v>
      </c>
      <c r="X19" s="3">
        <f t="shared" ref="X19:X26" si="7">W19/V19*100</f>
        <v>69.238019241417391</v>
      </c>
    </row>
    <row r="20" spans="1:24" ht="57.75" customHeight="1" x14ac:dyDescent="0.2">
      <c r="A20" s="3">
        <v>3</v>
      </c>
      <c r="B20" s="742" t="s">
        <v>433</v>
      </c>
      <c r="C20" s="743"/>
      <c r="D20" s="290" t="s">
        <v>259</v>
      </c>
      <c r="E20" s="291">
        <v>5</v>
      </c>
      <c r="F20" s="292">
        <f t="shared" si="0"/>
        <v>3490127.5</v>
      </c>
      <c r="G20" s="292">
        <f t="shared" si="1"/>
        <v>2416495.15</v>
      </c>
      <c r="H20" s="293">
        <f t="shared" si="2"/>
        <v>9</v>
      </c>
      <c r="I20" s="293">
        <f t="shared" si="2"/>
        <v>9</v>
      </c>
      <c r="J20" s="294">
        <v>3</v>
      </c>
      <c r="K20" s="295">
        <v>3</v>
      </c>
      <c r="L20" s="294">
        <v>3</v>
      </c>
      <c r="M20" s="294">
        <v>3</v>
      </c>
      <c r="N20" s="294">
        <v>3</v>
      </c>
      <c r="O20" s="294">
        <v>3</v>
      </c>
      <c r="P20" s="294"/>
      <c r="Q20" s="294"/>
      <c r="R20" s="293">
        <f t="shared" si="3"/>
        <v>9</v>
      </c>
      <c r="S20" s="293">
        <f t="shared" si="3"/>
        <v>9</v>
      </c>
      <c r="T20" s="293">
        <f t="shared" si="4"/>
        <v>0</v>
      </c>
      <c r="U20" s="30"/>
      <c r="V20" s="3">
        <f t="shared" si="5"/>
        <v>100</v>
      </c>
      <c r="W20" s="3">
        <f t="shared" si="6"/>
        <v>69.238019241417391</v>
      </c>
      <c r="X20" s="3">
        <f t="shared" si="7"/>
        <v>69.238019241417391</v>
      </c>
    </row>
    <row r="21" spans="1:24" ht="57.75" customHeight="1" x14ac:dyDescent="0.2">
      <c r="A21" s="3">
        <v>4</v>
      </c>
      <c r="B21" s="742" t="s">
        <v>434</v>
      </c>
      <c r="C21" s="743"/>
      <c r="D21" s="290" t="s">
        <v>259</v>
      </c>
      <c r="E21" s="291">
        <v>5</v>
      </c>
      <c r="F21" s="292">
        <f t="shared" si="0"/>
        <v>3490127.5</v>
      </c>
      <c r="G21" s="292">
        <f t="shared" si="1"/>
        <v>2416495.15</v>
      </c>
      <c r="H21" s="293">
        <f t="shared" si="2"/>
        <v>9</v>
      </c>
      <c r="I21" s="293">
        <f t="shared" si="2"/>
        <v>9</v>
      </c>
      <c r="J21" s="294">
        <v>3</v>
      </c>
      <c r="K21" s="295">
        <v>3</v>
      </c>
      <c r="L21" s="294">
        <v>3</v>
      </c>
      <c r="M21" s="294">
        <v>3</v>
      </c>
      <c r="N21" s="294">
        <v>3</v>
      </c>
      <c r="O21" s="294">
        <v>3</v>
      </c>
      <c r="P21" s="294"/>
      <c r="Q21" s="294"/>
      <c r="R21" s="293">
        <f t="shared" si="3"/>
        <v>9</v>
      </c>
      <c r="S21" s="293">
        <f t="shared" si="3"/>
        <v>9</v>
      </c>
      <c r="T21" s="293">
        <f t="shared" si="4"/>
        <v>0</v>
      </c>
      <c r="U21" s="30"/>
      <c r="V21" s="3">
        <f t="shared" si="5"/>
        <v>100</v>
      </c>
      <c r="W21" s="3">
        <f t="shared" si="6"/>
        <v>69.238019241417391</v>
      </c>
      <c r="X21" s="3">
        <f t="shared" si="7"/>
        <v>69.238019241417391</v>
      </c>
    </row>
    <row r="22" spans="1:24" ht="57.75" customHeight="1" x14ac:dyDescent="0.2">
      <c r="A22" s="3">
        <v>5</v>
      </c>
      <c r="B22" s="740" t="s">
        <v>435</v>
      </c>
      <c r="C22" s="741"/>
      <c r="D22" s="290" t="s">
        <v>436</v>
      </c>
      <c r="E22" s="291">
        <v>10</v>
      </c>
      <c r="F22" s="292">
        <f t="shared" si="0"/>
        <v>6980255</v>
      </c>
      <c r="G22" s="292">
        <f t="shared" si="1"/>
        <v>4832990.3</v>
      </c>
      <c r="H22" s="293">
        <f t="shared" si="2"/>
        <v>3</v>
      </c>
      <c r="I22" s="293">
        <f t="shared" si="2"/>
        <v>3</v>
      </c>
      <c r="J22" s="294">
        <v>1</v>
      </c>
      <c r="K22" s="295">
        <v>1</v>
      </c>
      <c r="L22" s="294">
        <v>1</v>
      </c>
      <c r="M22" s="294">
        <v>1</v>
      </c>
      <c r="N22" s="294">
        <v>1</v>
      </c>
      <c r="O22" s="294">
        <v>1</v>
      </c>
      <c r="P22" s="294"/>
      <c r="Q22" s="294"/>
      <c r="R22" s="293">
        <f t="shared" si="3"/>
        <v>3</v>
      </c>
      <c r="S22" s="293">
        <f t="shared" si="3"/>
        <v>3</v>
      </c>
      <c r="T22" s="293">
        <f t="shared" si="4"/>
        <v>0</v>
      </c>
      <c r="U22" s="30"/>
      <c r="V22" s="3">
        <f t="shared" si="5"/>
        <v>100</v>
      </c>
      <c r="W22" s="3">
        <f t="shared" si="6"/>
        <v>69.238019241417391</v>
      </c>
      <c r="X22" s="3">
        <f t="shared" si="7"/>
        <v>69.238019241417391</v>
      </c>
    </row>
    <row r="23" spans="1:24" ht="57.75" customHeight="1" x14ac:dyDescent="0.2">
      <c r="A23" s="3">
        <v>6</v>
      </c>
      <c r="B23" s="740" t="s">
        <v>437</v>
      </c>
      <c r="C23" s="741"/>
      <c r="D23" s="290" t="s">
        <v>259</v>
      </c>
      <c r="E23" s="291">
        <v>20</v>
      </c>
      <c r="F23" s="292">
        <f t="shared" si="0"/>
        <v>13960510</v>
      </c>
      <c r="G23" s="292">
        <f t="shared" si="1"/>
        <v>9665980.5999999996</v>
      </c>
      <c r="H23" s="293">
        <f t="shared" si="2"/>
        <v>1</v>
      </c>
      <c r="I23" s="293">
        <f t="shared" si="2"/>
        <v>1</v>
      </c>
      <c r="J23" s="294">
        <v>0</v>
      </c>
      <c r="K23" s="295">
        <v>0</v>
      </c>
      <c r="L23" s="294">
        <v>1</v>
      </c>
      <c r="M23" s="294">
        <v>1</v>
      </c>
      <c r="N23" s="294">
        <v>0</v>
      </c>
      <c r="O23" s="294">
        <v>0</v>
      </c>
      <c r="P23" s="294"/>
      <c r="Q23" s="294"/>
      <c r="R23" s="293">
        <f t="shared" si="3"/>
        <v>1</v>
      </c>
      <c r="S23" s="293">
        <f t="shared" si="3"/>
        <v>1</v>
      </c>
      <c r="T23" s="293">
        <f t="shared" si="4"/>
        <v>0</v>
      </c>
      <c r="U23" s="30"/>
      <c r="V23" s="3">
        <v>0</v>
      </c>
      <c r="W23" s="3">
        <f t="shared" si="6"/>
        <v>69.238019241417391</v>
      </c>
      <c r="X23" s="3" t="e">
        <f t="shared" si="7"/>
        <v>#DIV/0!</v>
      </c>
    </row>
    <row r="24" spans="1:24" ht="57.75" customHeight="1" x14ac:dyDescent="0.2">
      <c r="A24" s="3">
        <v>7</v>
      </c>
      <c r="B24" s="740" t="s">
        <v>438</v>
      </c>
      <c r="C24" s="741"/>
      <c r="D24" s="290" t="s">
        <v>259</v>
      </c>
      <c r="E24" s="291">
        <v>20</v>
      </c>
      <c r="F24" s="292">
        <f t="shared" si="0"/>
        <v>13960510</v>
      </c>
      <c r="G24" s="292">
        <f t="shared" si="1"/>
        <v>9665980.5999999996</v>
      </c>
      <c r="H24" s="293">
        <f t="shared" si="2"/>
        <v>9</v>
      </c>
      <c r="I24" s="293">
        <f t="shared" si="2"/>
        <v>9</v>
      </c>
      <c r="J24" s="294">
        <v>3</v>
      </c>
      <c r="K24" s="295">
        <v>3</v>
      </c>
      <c r="L24" s="294">
        <v>3</v>
      </c>
      <c r="M24" s="294">
        <v>3</v>
      </c>
      <c r="N24" s="294">
        <v>3</v>
      </c>
      <c r="O24" s="294">
        <v>3</v>
      </c>
      <c r="P24" s="294"/>
      <c r="Q24" s="294"/>
      <c r="R24" s="293">
        <f t="shared" si="3"/>
        <v>9</v>
      </c>
      <c r="S24" s="293">
        <f t="shared" si="3"/>
        <v>9</v>
      </c>
      <c r="T24" s="293">
        <f t="shared" si="4"/>
        <v>0</v>
      </c>
      <c r="U24" s="30"/>
      <c r="V24" s="3">
        <f t="shared" si="5"/>
        <v>100</v>
      </c>
      <c r="W24" s="3">
        <f t="shared" si="6"/>
        <v>69.238019241417391</v>
      </c>
      <c r="X24" s="3">
        <f t="shared" si="7"/>
        <v>69.238019241417391</v>
      </c>
    </row>
    <row r="25" spans="1:24" ht="57.75" customHeight="1" x14ac:dyDescent="0.2">
      <c r="A25" s="3">
        <v>8</v>
      </c>
      <c r="B25" s="742" t="s">
        <v>439</v>
      </c>
      <c r="C25" s="743"/>
      <c r="D25" s="290" t="s">
        <v>259</v>
      </c>
      <c r="E25" s="291">
        <v>15</v>
      </c>
      <c r="F25" s="292">
        <f t="shared" si="0"/>
        <v>10470382.5</v>
      </c>
      <c r="G25" s="292">
        <f t="shared" si="1"/>
        <v>7249485.4500000002</v>
      </c>
      <c r="H25" s="293">
        <f t="shared" si="2"/>
        <v>3</v>
      </c>
      <c r="I25" s="293"/>
      <c r="J25" s="294">
        <v>1</v>
      </c>
      <c r="K25" s="295">
        <v>1</v>
      </c>
      <c r="L25" s="294">
        <v>1</v>
      </c>
      <c r="M25" s="294">
        <v>1</v>
      </c>
      <c r="N25" s="294">
        <v>1</v>
      </c>
      <c r="O25" s="294">
        <v>1</v>
      </c>
      <c r="P25" s="294"/>
      <c r="Q25" s="294"/>
      <c r="R25" s="293">
        <f t="shared" si="3"/>
        <v>3</v>
      </c>
      <c r="S25" s="293">
        <f t="shared" si="3"/>
        <v>3</v>
      </c>
      <c r="T25" s="293">
        <f t="shared" si="4"/>
        <v>0</v>
      </c>
      <c r="U25" s="30"/>
      <c r="V25" s="3">
        <f t="shared" si="5"/>
        <v>100</v>
      </c>
      <c r="W25" s="3">
        <f t="shared" si="6"/>
        <v>69.238019241417405</v>
      </c>
      <c r="X25" s="3">
        <f t="shared" si="7"/>
        <v>69.238019241417405</v>
      </c>
    </row>
    <row r="26" spans="1:24" s="1" customFormat="1" ht="28.5" customHeight="1" x14ac:dyDescent="0.2">
      <c r="A26" s="744" t="s">
        <v>25</v>
      </c>
      <c r="B26" s="745"/>
      <c r="C26" s="746"/>
      <c r="D26" s="296"/>
      <c r="E26" s="291">
        <f>SUM(E18:E25)</f>
        <v>100</v>
      </c>
      <c r="F26" s="292">
        <v>69802550</v>
      </c>
      <c r="G26" s="297">
        <v>48329903</v>
      </c>
      <c r="H26" s="291">
        <f>SUM(H18:H25)</f>
        <v>224</v>
      </c>
      <c r="I26" s="291">
        <f>SUM(I18:I24)</f>
        <v>221</v>
      </c>
      <c r="J26" s="291">
        <f>SUM(J18:J24)</f>
        <v>74</v>
      </c>
      <c r="K26" s="291">
        <f>SUM(K18:K24)</f>
        <v>74</v>
      </c>
      <c r="L26" s="291">
        <f>SUM(L18:L25)</f>
        <v>73</v>
      </c>
      <c r="M26" s="294">
        <f>SUM(M18:M25)</f>
        <v>73</v>
      </c>
      <c r="N26" s="291">
        <f>SUM(N18:N25)</f>
        <v>76</v>
      </c>
      <c r="O26" s="291">
        <f>SUM(O18:O24)</f>
        <v>75</v>
      </c>
      <c r="P26" s="291">
        <f>SUM(P18:P25)</f>
        <v>0</v>
      </c>
      <c r="Q26" s="291">
        <f>SUM(Q18:Q24)</f>
        <v>0</v>
      </c>
      <c r="R26" s="294">
        <f t="shared" si="3"/>
        <v>223</v>
      </c>
      <c r="S26" s="294">
        <f t="shared" si="3"/>
        <v>222</v>
      </c>
      <c r="T26" s="294">
        <f t="shared" si="4"/>
        <v>-1</v>
      </c>
      <c r="U26" s="298"/>
      <c r="V26" s="3">
        <f t="shared" si="5"/>
        <v>98.68421052631578</v>
      </c>
      <c r="W26" s="3">
        <f t="shared" si="6"/>
        <v>69.238019241417405</v>
      </c>
      <c r="X26" s="3">
        <f t="shared" si="7"/>
        <v>70.161192831302969</v>
      </c>
    </row>
    <row r="27" spans="1:24" s="4" customFormat="1" ht="12" x14ac:dyDescent="0.2">
      <c r="F27" s="6"/>
    </row>
    <row r="28" spans="1:24" s="4" customFormat="1" ht="12" x14ac:dyDescent="0.2">
      <c r="B28" s="7" t="s">
        <v>26</v>
      </c>
      <c r="F28" s="6"/>
      <c r="H28" s="4" t="s">
        <v>27</v>
      </c>
    </row>
    <row r="29" spans="1:24" x14ac:dyDescent="0.2">
      <c r="J29" s="115"/>
      <c r="K29" s="115"/>
      <c r="L29" s="115"/>
      <c r="M29" s="115"/>
      <c r="N29" s="115"/>
      <c r="O29" s="115"/>
      <c r="P29" s="115"/>
      <c r="Q29" s="115"/>
      <c r="R29" s="115"/>
    </row>
    <row r="30" spans="1:24" x14ac:dyDescent="0.2">
      <c r="J30" s="115"/>
      <c r="K30" s="115"/>
      <c r="L30" s="115"/>
      <c r="M30" s="115"/>
      <c r="N30" s="115"/>
      <c r="O30" s="115"/>
      <c r="P30" s="115"/>
      <c r="Q30" s="115"/>
      <c r="R30" s="115"/>
    </row>
    <row r="31" spans="1:24" x14ac:dyDescent="0.2">
      <c r="J31" s="115"/>
      <c r="K31" s="115"/>
      <c r="L31" s="115"/>
      <c r="M31" s="115"/>
      <c r="N31" s="115"/>
      <c r="O31" s="115"/>
      <c r="P31" s="115"/>
      <c r="Q31" s="115"/>
      <c r="R31" s="115"/>
    </row>
    <row r="32" spans="1:24" x14ac:dyDescent="0.2">
      <c r="J32" s="115"/>
      <c r="K32" s="115"/>
      <c r="L32" s="115"/>
      <c r="M32" s="115"/>
      <c r="N32" s="115"/>
      <c r="O32" s="115"/>
      <c r="P32" s="115"/>
      <c r="Q32" s="115"/>
      <c r="R32" s="115"/>
    </row>
    <row r="33" spans="10:18" x14ac:dyDescent="0.2">
      <c r="J33" s="115"/>
      <c r="K33" s="115"/>
      <c r="L33" s="115"/>
      <c r="M33" s="115"/>
      <c r="N33" s="115"/>
      <c r="O33" s="115"/>
      <c r="P33" s="115"/>
      <c r="Q33" s="115"/>
      <c r="R33" s="115"/>
    </row>
    <row r="34" spans="10:18" x14ac:dyDescent="0.2">
      <c r="J34" s="115"/>
      <c r="K34" s="115"/>
      <c r="L34" s="115"/>
      <c r="M34" s="115"/>
      <c r="N34" s="115"/>
      <c r="O34" s="115"/>
      <c r="P34" s="115"/>
      <c r="Q34" s="115"/>
      <c r="R34" s="115"/>
    </row>
    <row r="35" spans="10:18" x14ac:dyDescent="0.2">
      <c r="J35" s="115"/>
      <c r="K35" s="115"/>
      <c r="L35" s="115"/>
      <c r="M35" s="115"/>
      <c r="N35" s="115"/>
      <c r="O35" s="115"/>
      <c r="P35" s="115"/>
      <c r="Q35" s="115"/>
      <c r="R35" s="115"/>
    </row>
  </sheetData>
  <mergeCells count="32">
    <mergeCell ref="A6:X6"/>
    <mergeCell ref="A1:X1"/>
    <mergeCell ref="A2:X2"/>
    <mergeCell ref="A3:X3"/>
    <mergeCell ref="A4:X4"/>
    <mergeCell ref="A5:X5"/>
    <mergeCell ref="V16:X16"/>
    <mergeCell ref="A7:X7"/>
    <mergeCell ref="W13:X13"/>
    <mergeCell ref="A14:X14"/>
    <mergeCell ref="A15:X15"/>
    <mergeCell ref="A16:C16"/>
    <mergeCell ref="D16:D17"/>
    <mergeCell ref="E16:E17"/>
    <mergeCell ref="F16:G16"/>
    <mergeCell ref="H16:I16"/>
    <mergeCell ref="J16:K16"/>
    <mergeCell ref="L16:M16"/>
    <mergeCell ref="N16:O16"/>
    <mergeCell ref="P16:Q16"/>
    <mergeCell ref="R16:T16"/>
    <mergeCell ref="U16:U17"/>
    <mergeCell ref="B23:C23"/>
    <mergeCell ref="B24:C24"/>
    <mergeCell ref="B25:C25"/>
    <mergeCell ref="A26:C26"/>
    <mergeCell ref="B17:C17"/>
    <mergeCell ref="B18:C18"/>
    <mergeCell ref="B19:C19"/>
    <mergeCell ref="B20:C20"/>
    <mergeCell ref="B21:C21"/>
    <mergeCell ref="B22:C2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topLeftCell="A9" workbookViewId="0">
      <selection activeCell="G26" sqref="G26"/>
    </sheetView>
  </sheetViews>
  <sheetFormatPr baseColWidth="10" defaultRowHeight="12.75" x14ac:dyDescent="0.2"/>
  <cols>
    <col min="1" max="1" width="11.140625" style="35" customWidth="1"/>
    <col min="2" max="2" width="7.140625" style="35" customWidth="1"/>
    <col min="3" max="3" width="40.7109375" style="35" customWidth="1"/>
    <col min="4" max="4" width="12.85546875" style="35" customWidth="1"/>
    <col min="5" max="5" width="11.140625" style="35" customWidth="1"/>
    <col min="6" max="6" width="15.28515625" style="35" customWidth="1"/>
    <col min="7" max="7" width="13.5703125" style="35" customWidth="1"/>
    <col min="8" max="13" width="9.28515625" style="35" hidden="1" customWidth="1"/>
    <col min="14" max="15" width="9.28515625" style="35" customWidth="1"/>
    <col min="16" max="20" width="9.28515625" style="35" hidden="1" customWidth="1"/>
    <col min="21" max="21" width="17" style="35" customWidth="1"/>
    <col min="22" max="24" width="8.85546875" style="35" customWidth="1"/>
    <col min="25" max="16384" width="11.42578125" style="35"/>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130</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21"/>
      <c r="B8" s="21"/>
      <c r="C8" s="21"/>
      <c r="D8" s="21"/>
      <c r="E8" s="21"/>
      <c r="F8" s="21"/>
      <c r="G8" s="21"/>
      <c r="H8" s="21"/>
      <c r="I8" s="21"/>
      <c r="J8" s="21"/>
      <c r="K8" s="21"/>
      <c r="L8" s="21"/>
      <c r="M8" s="21"/>
      <c r="N8" s="21"/>
      <c r="O8" s="21"/>
      <c r="P8" s="21"/>
      <c r="Q8" s="21"/>
      <c r="R8" s="21"/>
      <c r="S8" s="21"/>
      <c r="T8" s="21"/>
      <c r="U8" s="21"/>
      <c r="V8" s="21"/>
      <c r="W8" s="21"/>
      <c r="X8" s="21"/>
    </row>
    <row r="9" spans="1:24" x14ac:dyDescent="0.2">
      <c r="A9" s="285" t="s">
        <v>423</v>
      </c>
      <c r="B9" s="286">
        <v>181</v>
      </c>
      <c r="C9" s="287" t="s">
        <v>440</v>
      </c>
      <c r="D9" s="299"/>
      <c r="E9" s="21"/>
      <c r="F9" s="21"/>
      <c r="G9" s="21"/>
      <c r="H9" s="21"/>
      <c r="I9" s="21"/>
      <c r="J9" s="21"/>
      <c r="K9" s="21"/>
      <c r="L9" s="21"/>
      <c r="M9" s="21"/>
      <c r="N9" s="21"/>
      <c r="O9" s="21"/>
      <c r="P9" s="21"/>
      <c r="Q9" s="21"/>
      <c r="R9" s="21"/>
      <c r="S9" s="21"/>
      <c r="T9" s="21"/>
      <c r="U9" s="21"/>
      <c r="V9" s="21"/>
      <c r="W9" s="21"/>
      <c r="X9" s="21"/>
    </row>
    <row r="10" spans="1:24" x14ac:dyDescent="0.2">
      <c r="A10" s="285" t="s">
        <v>1</v>
      </c>
      <c r="B10" s="286">
        <v>5</v>
      </c>
      <c r="C10" s="287" t="s">
        <v>425</v>
      </c>
      <c r="D10" s="299"/>
      <c r="E10" s="1"/>
      <c r="F10" s="1"/>
      <c r="G10" s="1"/>
      <c r="H10" s="1"/>
      <c r="I10" s="1"/>
      <c r="J10" s="1"/>
      <c r="K10" s="1"/>
      <c r="L10" s="4"/>
      <c r="M10" s="4"/>
      <c r="N10" s="4"/>
      <c r="O10" s="4"/>
      <c r="P10" s="4"/>
      <c r="Q10" s="4"/>
    </row>
    <row r="11" spans="1:24" x14ac:dyDescent="0.2">
      <c r="A11" s="285" t="s">
        <v>426</v>
      </c>
      <c r="B11" s="286">
        <v>5</v>
      </c>
      <c r="C11" s="287" t="s">
        <v>441</v>
      </c>
      <c r="D11" s="299"/>
      <c r="E11" s="1"/>
      <c r="F11" s="1"/>
      <c r="G11" s="1"/>
      <c r="H11" s="1"/>
      <c r="I11" s="1"/>
      <c r="J11" s="1"/>
      <c r="K11" s="1"/>
      <c r="L11" s="4"/>
      <c r="M11" s="4"/>
      <c r="N11" s="4"/>
      <c r="O11" s="4"/>
      <c r="P11" s="4"/>
      <c r="Q11" s="4"/>
    </row>
    <row r="12" spans="1:24" x14ac:dyDescent="0.2">
      <c r="A12" s="285" t="s">
        <v>7</v>
      </c>
      <c r="B12" s="289">
        <v>38</v>
      </c>
      <c r="C12" s="287" t="s">
        <v>442</v>
      </c>
      <c r="D12" s="299"/>
      <c r="E12" s="1"/>
      <c r="F12" s="1"/>
      <c r="G12" s="1"/>
      <c r="H12" s="1"/>
      <c r="I12" s="1"/>
      <c r="J12" s="1"/>
      <c r="K12" s="1"/>
      <c r="L12" s="4"/>
      <c r="M12" s="4"/>
      <c r="N12" s="4"/>
      <c r="O12" s="4"/>
      <c r="P12" s="4"/>
      <c r="Q12" s="4"/>
    </row>
    <row r="13" spans="1:24" x14ac:dyDescent="0.2">
      <c r="A13" s="285" t="s">
        <v>411</v>
      </c>
      <c r="B13" s="286">
        <v>6</v>
      </c>
      <c r="C13" s="287" t="s">
        <v>443</v>
      </c>
      <c r="D13" s="299"/>
      <c r="E13" s="1"/>
      <c r="F13" s="1"/>
      <c r="G13" s="1"/>
      <c r="H13" s="1"/>
      <c r="I13" s="1"/>
      <c r="J13" s="1"/>
      <c r="K13" s="1"/>
      <c r="L13" s="4"/>
      <c r="M13" s="4"/>
      <c r="N13" s="4"/>
      <c r="O13" s="4"/>
      <c r="P13" s="4"/>
      <c r="Q13" s="4"/>
    </row>
    <row r="14" spans="1:24" x14ac:dyDescent="0.2">
      <c r="A14" s="1"/>
      <c r="B14" s="1"/>
      <c r="C14" s="1"/>
      <c r="D14" s="1"/>
      <c r="E14" s="1"/>
      <c r="F14" s="1"/>
      <c r="G14" s="1"/>
      <c r="H14" s="1"/>
      <c r="I14" s="1"/>
      <c r="J14" s="1"/>
      <c r="K14" s="1"/>
      <c r="L14" s="4"/>
      <c r="M14" s="4"/>
      <c r="N14" s="4"/>
      <c r="O14" s="4"/>
      <c r="P14" s="4"/>
      <c r="Q14" s="4"/>
      <c r="U14" s="42"/>
      <c r="X14" s="4" t="s">
        <v>40</v>
      </c>
    </row>
    <row r="15" spans="1:24" x14ac:dyDescent="0.2">
      <c r="A15" s="591" t="s">
        <v>4</v>
      </c>
      <c r="B15" s="591"/>
      <c r="C15" s="591"/>
      <c r="D15" s="591"/>
      <c r="E15" s="591"/>
      <c r="F15" s="591"/>
      <c r="G15" s="591"/>
      <c r="H15" s="591"/>
      <c r="I15" s="591"/>
      <c r="J15" s="591"/>
      <c r="K15" s="591"/>
      <c r="L15" s="591"/>
      <c r="M15" s="591"/>
      <c r="N15" s="591"/>
      <c r="O15" s="591"/>
      <c r="P15" s="591"/>
      <c r="Q15" s="591"/>
      <c r="R15" s="591"/>
      <c r="S15" s="591"/>
      <c r="T15" s="591"/>
      <c r="U15" s="591"/>
      <c r="V15" s="591"/>
      <c r="W15" s="591"/>
      <c r="X15" s="591"/>
    </row>
    <row r="16" spans="1:24" ht="26.25" customHeight="1" x14ac:dyDescent="0.2">
      <c r="A16" s="592" t="s">
        <v>444</v>
      </c>
      <c r="B16" s="592"/>
      <c r="C16" s="592"/>
      <c r="D16" s="592"/>
      <c r="E16" s="592"/>
      <c r="F16" s="592"/>
      <c r="G16" s="592"/>
      <c r="H16" s="592"/>
      <c r="I16" s="592"/>
      <c r="J16" s="592"/>
      <c r="K16" s="592"/>
      <c r="L16" s="592"/>
      <c r="M16" s="592"/>
      <c r="N16" s="592"/>
      <c r="O16" s="592"/>
      <c r="P16" s="592"/>
      <c r="Q16" s="592"/>
      <c r="R16" s="592"/>
      <c r="S16" s="592"/>
      <c r="T16" s="592"/>
      <c r="U16" s="592"/>
      <c r="V16" s="592"/>
      <c r="W16" s="592"/>
      <c r="X16" s="592"/>
    </row>
    <row r="17" spans="1:24" ht="12.75" customHeight="1" x14ac:dyDescent="0.2">
      <c r="A17" s="586" t="s">
        <v>5</v>
      </c>
      <c r="B17" s="586"/>
      <c r="C17" s="586"/>
      <c r="D17" s="719" t="s">
        <v>8</v>
      </c>
      <c r="E17" s="719" t="s">
        <v>18</v>
      </c>
      <c r="F17" s="719" t="s">
        <v>19</v>
      </c>
      <c r="G17" s="719"/>
      <c r="H17" s="719" t="s">
        <v>20</v>
      </c>
      <c r="I17" s="719"/>
      <c r="J17" s="586" t="s">
        <v>14</v>
      </c>
      <c r="K17" s="586"/>
      <c r="L17" s="586" t="s">
        <v>10</v>
      </c>
      <c r="M17" s="586"/>
      <c r="N17" s="586" t="s">
        <v>13</v>
      </c>
      <c r="O17" s="586"/>
      <c r="P17" s="586" t="s">
        <v>15</v>
      </c>
      <c r="Q17" s="586"/>
      <c r="R17" s="586" t="s">
        <v>28</v>
      </c>
      <c r="S17" s="586"/>
      <c r="T17" s="586"/>
      <c r="U17" s="598" t="s">
        <v>29</v>
      </c>
      <c r="V17" s="580" t="s">
        <v>31</v>
      </c>
      <c r="W17" s="587"/>
      <c r="X17" s="581"/>
    </row>
    <row r="18" spans="1:24" ht="24" x14ac:dyDescent="0.2">
      <c r="A18" s="20" t="s">
        <v>17</v>
      </c>
      <c r="B18" s="586" t="s">
        <v>6</v>
      </c>
      <c r="C18" s="586"/>
      <c r="D18" s="719"/>
      <c r="E18" s="719"/>
      <c r="F18" s="118" t="s">
        <v>21</v>
      </c>
      <c r="G18" s="118" t="s">
        <v>22</v>
      </c>
      <c r="H18" s="118" t="s">
        <v>23</v>
      </c>
      <c r="I18" s="118" t="s">
        <v>24</v>
      </c>
      <c r="J18" s="2" t="s">
        <v>11</v>
      </c>
      <c r="K18" s="2" t="s">
        <v>12</v>
      </c>
      <c r="L18" s="2" t="s">
        <v>11</v>
      </c>
      <c r="M18" s="2" t="s">
        <v>12</v>
      </c>
      <c r="N18" s="2" t="s">
        <v>11</v>
      </c>
      <c r="O18" s="2" t="s">
        <v>12</v>
      </c>
      <c r="P18" s="2" t="s">
        <v>11</v>
      </c>
      <c r="Q18" s="2" t="s">
        <v>12</v>
      </c>
      <c r="R18" s="2" t="s">
        <v>11</v>
      </c>
      <c r="S18" s="2" t="s">
        <v>12</v>
      </c>
      <c r="T18" s="2" t="s">
        <v>30</v>
      </c>
      <c r="U18" s="598"/>
      <c r="V18" s="17" t="s">
        <v>32</v>
      </c>
      <c r="W18" s="17" t="s">
        <v>33</v>
      </c>
      <c r="X18" s="17" t="s">
        <v>34</v>
      </c>
    </row>
    <row r="19" spans="1:24" ht="33" customHeight="1" x14ac:dyDescent="0.2">
      <c r="A19" s="5">
        <v>1</v>
      </c>
      <c r="B19" s="582" t="s">
        <v>445</v>
      </c>
      <c r="C19" s="583"/>
      <c r="D19" s="9" t="s">
        <v>446</v>
      </c>
      <c r="E19" s="9">
        <v>30</v>
      </c>
      <c r="F19" s="300">
        <f t="shared" ref="F19:F24" si="0">$F$25*E19/100</f>
        <v>2143548.6</v>
      </c>
      <c r="G19" s="300">
        <f t="shared" ref="G19:G24" si="1">$G$25*E19/100</f>
        <v>894522.6</v>
      </c>
      <c r="H19" s="31">
        <f>J19+L19+N19+P19</f>
        <v>3</v>
      </c>
      <c r="I19" s="31">
        <f>K19+M19+O19+Q19</f>
        <v>3</v>
      </c>
      <c r="J19" s="5">
        <v>1</v>
      </c>
      <c r="K19" s="3">
        <v>1</v>
      </c>
      <c r="L19" s="5">
        <v>1</v>
      </c>
      <c r="M19" s="68">
        <v>1</v>
      </c>
      <c r="N19" s="5">
        <v>1</v>
      </c>
      <c r="O19" s="68">
        <v>1</v>
      </c>
      <c r="P19" s="301"/>
      <c r="Q19" s="68"/>
      <c r="R19" s="302">
        <v>2</v>
      </c>
      <c r="S19" s="302">
        <v>2</v>
      </c>
      <c r="T19" s="302">
        <v>0</v>
      </c>
      <c r="U19" s="303" t="s">
        <v>452</v>
      </c>
      <c r="V19" s="3">
        <f>O19/N19*100</f>
        <v>100</v>
      </c>
      <c r="W19" s="3">
        <f>G19/F19*100</f>
        <v>41.730922266003198</v>
      </c>
      <c r="X19" s="3">
        <f>W19/V19*100</f>
        <v>41.730922266003198</v>
      </c>
    </row>
    <row r="20" spans="1:24" ht="30" customHeight="1" x14ac:dyDescent="0.2">
      <c r="A20" s="5">
        <v>2</v>
      </c>
      <c r="B20" s="582" t="s">
        <v>447</v>
      </c>
      <c r="C20" s="583"/>
      <c r="D20" s="9" t="s">
        <v>446</v>
      </c>
      <c r="E20" s="9">
        <v>15</v>
      </c>
      <c r="F20" s="300">
        <f t="shared" si="0"/>
        <v>1071774.3</v>
      </c>
      <c r="G20" s="300">
        <f t="shared" si="1"/>
        <v>447261.3</v>
      </c>
      <c r="H20" s="31">
        <f t="shared" ref="H20:I24" si="2">J20+L20+N20+P20</f>
        <v>3</v>
      </c>
      <c r="I20" s="31">
        <f t="shared" si="2"/>
        <v>3</v>
      </c>
      <c r="J20" s="5">
        <v>1</v>
      </c>
      <c r="K20" s="3">
        <v>1</v>
      </c>
      <c r="L20" s="5">
        <v>1</v>
      </c>
      <c r="M20" s="68">
        <v>1</v>
      </c>
      <c r="N20" s="5">
        <v>1</v>
      </c>
      <c r="O20" s="68">
        <v>1</v>
      </c>
      <c r="P20" s="301"/>
      <c r="Q20" s="68"/>
      <c r="R20" s="302">
        <v>2</v>
      </c>
      <c r="S20" s="302">
        <v>2</v>
      </c>
      <c r="T20" s="302">
        <v>0</v>
      </c>
      <c r="U20" s="303" t="s">
        <v>452</v>
      </c>
      <c r="V20" s="3">
        <f t="shared" ref="V20:V25" si="3">O20/N20*100</f>
        <v>100</v>
      </c>
      <c r="W20" s="3">
        <f t="shared" ref="W20:W25" si="4">G20/F20*100</f>
        <v>41.730922266003198</v>
      </c>
      <c r="X20" s="3">
        <f t="shared" ref="X20:X25" si="5">W20/V20*100</f>
        <v>41.730922266003198</v>
      </c>
    </row>
    <row r="21" spans="1:24" ht="73.5" customHeight="1" x14ac:dyDescent="0.2">
      <c r="A21" s="5">
        <v>3</v>
      </c>
      <c r="B21" s="582" t="s">
        <v>448</v>
      </c>
      <c r="C21" s="583"/>
      <c r="D21" s="9" t="s">
        <v>446</v>
      </c>
      <c r="E21" s="9">
        <v>30</v>
      </c>
      <c r="F21" s="300">
        <f t="shared" si="0"/>
        <v>2143548.6</v>
      </c>
      <c r="G21" s="300">
        <f t="shared" si="1"/>
        <v>894522.6</v>
      </c>
      <c r="H21" s="31">
        <f t="shared" si="2"/>
        <v>3</v>
      </c>
      <c r="I21" s="31">
        <f t="shared" si="2"/>
        <v>3</v>
      </c>
      <c r="J21" s="5">
        <v>1</v>
      </c>
      <c r="K21" s="3">
        <v>1</v>
      </c>
      <c r="L21" s="5">
        <v>1</v>
      </c>
      <c r="M21" s="68">
        <v>1</v>
      </c>
      <c r="N21" s="5">
        <v>1</v>
      </c>
      <c r="O21" s="68">
        <v>1</v>
      </c>
      <c r="P21" s="301"/>
      <c r="Q21" s="68"/>
      <c r="R21" s="302">
        <v>2</v>
      </c>
      <c r="S21" s="302">
        <v>2</v>
      </c>
      <c r="T21" s="302">
        <v>0</v>
      </c>
      <c r="U21" s="303" t="s">
        <v>452</v>
      </c>
      <c r="V21" s="3">
        <f t="shared" si="3"/>
        <v>100</v>
      </c>
      <c r="W21" s="3">
        <f t="shared" si="4"/>
        <v>41.730922266003198</v>
      </c>
      <c r="X21" s="3">
        <f t="shared" si="5"/>
        <v>41.730922266003198</v>
      </c>
    </row>
    <row r="22" spans="1:24" ht="30" customHeight="1" x14ac:dyDescent="0.2">
      <c r="A22" s="5">
        <v>4</v>
      </c>
      <c r="B22" s="582" t="s">
        <v>449</v>
      </c>
      <c r="C22" s="583"/>
      <c r="D22" s="9" t="s">
        <v>446</v>
      </c>
      <c r="E22" s="9">
        <v>10</v>
      </c>
      <c r="F22" s="300">
        <f t="shared" si="0"/>
        <v>714516.2</v>
      </c>
      <c r="G22" s="300">
        <f t="shared" si="1"/>
        <v>298174.2</v>
      </c>
      <c r="H22" s="31">
        <f t="shared" si="2"/>
        <v>3</v>
      </c>
      <c r="I22" s="31">
        <f t="shared" si="2"/>
        <v>3</v>
      </c>
      <c r="J22" s="5">
        <v>1</v>
      </c>
      <c r="K22" s="3">
        <v>1</v>
      </c>
      <c r="L22" s="5">
        <v>1</v>
      </c>
      <c r="M22" s="68">
        <v>1</v>
      </c>
      <c r="N22" s="5">
        <v>1</v>
      </c>
      <c r="O22" s="68">
        <v>1</v>
      </c>
      <c r="P22" s="301"/>
      <c r="Q22" s="68"/>
      <c r="R22" s="302">
        <v>2</v>
      </c>
      <c r="S22" s="302">
        <v>2</v>
      </c>
      <c r="T22" s="302">
        <v>0</v>
      </c>
      <c r="U22" s="303" t="s">
        <v>452</v>
      </c>
      <c r="V22" s="3">
        <f t="shared" si="3"/>
        <v>100</v>
      </c>
      <c r="W22" s="3">
        <f t="shared" si="4"/>
        <v>41.730922266003212</v>
      </c>
      <c r="X22" s="3">
        <f t="shared" si="5"/>
        <v>41.730922266003212</v>
      </c>
    </row>
    <row r="23" spans="1:24" ht="30.75" customHeight="1" x14ac:dyDescent="0.2">
      <c r="A23" s="5">
        <v>5</v>
      </c>
      <c r="B23" s="582" t="s">
        <v>450</v>
      </c>
      <c r="C23" s="583"/>
      <c r="D23" s="9" t="s">
        <v>446</v>
      </c>
      <c r="E23" s="9">
        <v>5</v>
      </c>
      <c r="F23" s="300">
        <f t="shared" si="0"/>
        <v>357258.1</v>
      </c>
      <c r="G23" s="300">
        <f t="shared" si="1"/>
        <v>149087.1</v>
      </c>
      <c r="H23" s="31">
        <f t="shared" si="2"/>
        <v>3</v>
      </c>
      <c r="I23" s="31">
        <f t="shared" si="2"/>
        <v>3</v>
      </c>
      <c r="J23" s="5">
        <v>1</v>
      </c>
      <c r="K23" s="3">
        <v>1</v>
      </c>
      <c r="L23" s="5">
        <v>1</v>
      </c>
      <c r="M23" s="68">
        <v>1</v>
      </c>
      <c r="N23" s="5">
        <v>1</v>
      </c>
      <c r="O23" s="68">
        <v>1</v>
      </c>
      <c r="P23" s="301"/>
      <c r="Q23" s="68"/>
      <c r="R23" s="302">
        <v>2</v>
      </c>
      <c r="S23" s="302">
        <v>2</v>
      </c>
      <c r="T23" s="302">
        <v>0</v>
      </c>
      <c r="U23" s="303" t="s">
        <v>452</v>
      </c>
      <c r="V23" s="3">
        <f t="shared" si="3"/>
        <v>100</v>
      </c>
      <c r="W23" s="3">
        <f t="shared" si="4"/>
        <v>41.730922266003212</v>
      </c>
      <c r="X23" s="3">
        <f t="shared" si="5"/>
        <v>41.730922266003212</v>
      </c>
    </row>
    <row r="24" spans="1:24" ht="36" customHeight="1" x14ac:dyDescent="0.2">
      <c r="A24" s="5">
        <v>6</v>
      </c>
      <c r="B24" s="582" t="s">
        <v>451</v>
      </c>
      <c r="C24" s="583"/>
      <c r="D24" s="9" t="s">
        <v>446</v>
      </c>
      <c r="E24" s="9">
        <v>10</v>
      </c>
      <c r="F24" s="300">
        <f t="shared" si="0"/>
        <v>714516.2</v>
      </c>
      <c r="G24" s="300">
        <f t="shared" si="1"/>
        <v>298174.2</v>
      </c>
      <c r="H24" s="31">
        <f t="shared" si="2"/>
        <v>3</v>
      </c>
      <c r="I24" s="31">
        <f t="shared" si="2"/>
        <v>3</v>
      </c>
      <c r="J24" s="5">
        <v>1</v>
      </c>
      <c r="K24" s="3">
        <v>1</v>
      </c>
      <c r="L24" s="5">
        <v>1</v>
      </c>
      <c r="M24" s="68">
        <v>1</v>
      </c>
      <c r="N24" s="5">
        <v>1</v>
      </c>
      <c r="O24" s="68">
        <v>1</v>
      </c>
      <c r="P24" s="301"/>
      <c r="Q24" s="68"/>
      <c r="R24" s="302">
        <v>2</v>
      </c>
      <c r="S24" s="302">
        <v>2</v>
      </c>
      <c r="T24" s="302">
        <v>0</v>
      </c>
      <c r="U24" s="303" t="s">
        <v>452</v>
      </c>
      <c r="V24" s="3">
        <f t="shared" si="3"/>
        <v>100</v>
      </c>
      <c r="W24" s="3">
        <f t="shared" si="4"/>
        <v>41.730922266003212</v>
      </c>
      <c r="X24" s="3">
        <f t="shared" si="5"/>
        <v>41.730922266003212</v>
      </c>
    </row>
    <row r="25" spans="1:24" s="1" customFormat="1" ht="36.75" customHeight="1" x14ac:dyDescent="0.2">
      <c r="A25" s="575" t="s">
        <v>25</v>
      </c>
      <c r="B25" s="576"/>
      <c r="C25" s="577"/>
      <c r="D25" s="9"/>
      <c r="E25" s="9">
        <f>SUM(E19:E24)</f>
        <v>100</v>
      </c>
      <c r="F25" s="56">
        <v>7145162</v>
      </c>
      <c r="G25" s="56">
        <v>2981742</v>
      </c>
      <c r="H25" s="9">
        <f t="shared" ref="H25:Q25" si="6">SUM(H19:H24)</f>
        <v>18</v>
      </c>
      <c r="I25" s="9">
        <f t="shared" si="6"/>
        <v>18</v>
      </c>
      <c r="J25" s="9">
        <f t="shared" si="6"/>
        <v>6</v>
      </c>
      <c r="K25" s="9">
        <f t="shared" si="6"/>
        <v>6</v>
      </c>
      <c r="L25" s="5">
        <f>SUM(L19:L24)</f>
        <v>6</v>
      </c>
      <c r="M25" s="9">
        <f t="shared" si="6"/>
        <v>6</v>
      </c>
      <c r="N25" s="5">
        <f>SUM(N19:N24)</f>
        <v>6</v>
      </c>
      <c r="O25" s="9">
        <f t="shared" si="6"/>
        <v>6</v>
      </c>
      <c r="P25" s="9">
        <f t="shared" si="6"/>
        <v>0</v>
      </c>
      <c r="Q25" s="9">
        <f t="shared" si="6"/>
        <v>0</v>
      </c>
      <c r="R25" s="8">
        <f t="shared" ref="R25:S25" si="7">J25+L25+N25+P25</f>
        <v>18</v>
      </c>
      <c r="S25" s="8">
        <f t="shared" si="7"/>
        <v>18</v>
      </c>
      <c r="T25" s="8">
        <f t="shared" ref="T25" si="8">S25-R25</f>
        <v>0</v>
      </c>
      <c r="U25" s="8"/>
      <c r="V25" s="3">
        <f t="shared" si="3"/>
        <v>100</v>
      </c>
      <c r="W25" s="3">
        <f t="shared" si="4"/>
        <v>41.730922266003205</v>
      </c>
      <c r="X25" s="3">
        <f t="shared" si="5"/>
        <v>41.730922266003205</v>
      </c>
    </row>
    <row r="26" spans="1:24" s="4" customFormat="1" ht="14.25" customHeight="1" x14ac:dyDescent="0.2">
      <c r="F26" s="6"/>
    </row>
    <row r="27" spans="1:24" s="4" customFormat="1" ht="14.25" customHeight="1" x14ac:dyDescent="0.2">
      <c r="B27" s="7" t="s">
        <v>26</v>
      </c>
      <c r="F27" s="6"/>
      <c r="H27" s="4" t="s">
        <v>27</v>
      </c>
    </row>
    <row r="28" spans="1:24" x14ac:dyDescent="0.2">
      <c r="J28" s="115"/>
      <c r="K28" s="115"/>
      <c r="L28" s="115"/>
      <c r="M28" s="115"/>
      <c r="N28" s="115"/>
      <c r="O28" s="115"/>
      <c r="P28" s="115"/>
    </row>
    <row r="29" spans="1:24" x14ac:dyDescent="0.2">
      <c r="J29" s="115"/>
      <c r="K29" s="115"/>
      <c r="L29" s="115"/>
      <c r="M29" s="115"/>
      <c r="N29" s="115"/>
      <c r="O29" s="115"/>
      <c r="P29" s="115"/>
    </row>
    <row r="30" spans="1:24" x14ac:dyDescent="0.2">
      <c r="J30" s="115"/>
      <c r="K30" s="115"/>
      <c r="L30" s="115"/>
      <c r="M30" s="115"/>
      <c r="N30" s="115"/>
      <c r="O30" s="115"/>
      <c r="P30" s="115"/>
    </row>
    <row r="31" spans="1:24" x14ac:dyDescent="0.2">
      <c r="J31" s="115"/>
      <c r="K31" s="115"/>
      <c r="L31" s="115"/>
      <c r="M31" s="115"/>
      <c r="N31" s="115"/>
      <c r="O31" s="115"/>
      <c r="P31" s="115"/>
    </row>
    <row r="32" spans="1:24" x14ac:dyDescent="0.2">
      <c r="J32" s="115"/>
      <c r="K32" s="115"/>
      <c r="L32" s="115"/>
      <c r="M32" s="115"/>
      <c r="N32" s="115"/>
      <c r="O32" s="115"/>
      <c r="P32" s="115"/>
    </row>
    <row r="33" spans="10:16" x14ac:dyDescent="0.2">
      <c r="J33" s="115"/>
      <c r="K33" s="115"/>
      <c r="L33" s="115"/>
      <c r="M33" s="115"/>
      <c r="N33" s="115"/>
      <c r="O33" s="115"/>
      <c r="P33" s="115"/>
    </row>
    <row r="34" spans="10:16" x14ac:dyDescent="0.2">
      <c r="J34" s="115"/>
      <c r="K34" s="115"/>
      <c r="L34" s="115"/>
      <c r="M34" s="115"/>
      <c r="N34" s="115"/>
      <c r="O34" s="115"/>
      <c r="P34" s="115"/>
    </row>
    <row r="35" spans="10:16" x14ac:dyDescent="0.2">
      <c r="J35" s="115"/>
      <c r="K35" s="115"/>
      <c r="L35" s="115"/>
      <c r="M35" s="115"/>
      <c r="N35" s="115"/>
      <c r="O35" s="115"/>
      <c r="P35" s="115"/>
    </row>
    <row r="36" spans="10:16" x14ac:dyDescent="0.2">
      <c r="J36" s="115"/>
      <c r="K36" s="115"/>
      <c r="L36" s="115"/>
      <c r="M36" s="115"/>
      <c r="N36" s="115"/>
      <c r="O36" s="115"/>
      <c r="P36" s="115"/>
    </row>
    <row r="37" spans="10:16" x14ac:dyDescent="0.2">
      <c r="J37" s="115"/>
      <c r="K37" s="115"/>
      <c r="L37" s="115"/>
      <c r="M37" s="115"/>
      <c r="N37" s="115"/>
      <c r="O37" s="115"/>
      <c r="P37" s="115"/>
    </row>
    <row r="38" spans="10:16" x14ac:dyDescent="0.2">
      <c r="J38" s="115"/>
      <c r="K38" s="115"/>
      <c r="L38" s="115"/>
      <c r="M38" s="115"/>
      <c r="N38" s="115"/>
      <c r="O38" s="115"/>
      <c r="P38" s="115"/>
    </row>
  </sheetData>
  <mergeCells count="29">
    <mergeCell ref="A6:X6"/>
    <mergeCell ref="A1:X1"/>
    <mergeCell ref="A2:X2"/>
    <mergeCell ref="A3:X3"/>
    <mergeCell ref="A4:X4"/>
    <mergeCell ref="A5:X5"/>
    <mergeCell ref="B18:C18"/>
    <mergeCell ref="A7:X7"/>
    <mergeCell ref="A15:X15"/>
    <mergeCell ref="A16:X16"/>
    <mergeCell ref="A17:C17"/>
    <mergeCell ref="D17:D18"/>
    <mergeCell ref="E17:E18"/>
    <mergeCell ref="F17:G17"/>
    <mergeCell ref="H17:I17"/>
    <mergeCell ref="J17:K17"/>
    <mergeCell ref="L17:M17"/>
    <mergeCell ref="N17:O17"/>
    <mergeCell ref="P17:Q17"/>
    <mergeCell ref="R17:T17"/>
    <mergeCell ref="U17:U18"/>
    <mergeCell ref="V17:X17"/>
    <mergeCell ref="A25:C25"/>
    <mergeCell ref="B19:C19"/>
    <mergeCell ref="B20:C20"/>
    <mergeCell ref="B21:C21"/>
    <mergeCell ref="B22:C22"/>
    <mergeCell ref="B23:C23"/>
    <mergeCell ref="B24:C24"/>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2"/>
  <sheetViews>
    <sheetView topLeftCell="A26" workbookViewId="0">
      <selection activeCell="G30" sqref="G30"/>
    </sheetView>
  </sheetViews>
  <sheetFormatPr baseColWidth="10" defaultRowHeight="12.75" x14ac:dyDescent="0.2"/>
  <cols>
    <col min="1" max="1" width="9.5703125" style="35" customWidth="1"/>
    <col min="2" max="2" width="6.85546875" style="35" customWidth="1"/>
    <col min="3" max="3" width="41.5703125" style="35" customWidth="1"/>
    <col min="4" max="4" width="15.28515625" style="35" bestFit="1" customWidth="1"/>
    <col min="5" max="5" width="10.140625" style="35" customWidth="1"/>
    <col min="6" max="6" width="12.7109375" style="35" customWidth="1"/>
    <col min="7" max="7" width="12.28515625" style="35" customWidth="1"/>
    <col min="8" max="13" width="10.140625" style="35" hidden="1" customWidth="1"/>
    <col min="14" max="15" width="10.140625" style="35" customWidth="1"/>
    <col min="16" max="16" width="10.140625" style="35" hidden="1" customWidth="1"/>
    <col min="17" max="17" width="9.28515625" style="35" hidden="1" customWidth="1"/>
    <col min="18" max="18" width="9.7109375" style="35" hidden="1" customWidth="1"/>
    <col min="19" max="19" width="9.28515625" style="35" hidden="1" customWidth="1"/>
    <col min="20" max="20" width="9.140625" style="35" hidden="1" customWidth="1"/>
    <col min="21" max="21" width="30.140625" style="35" customWidth="1"/>
    <col min="22" max="24" width="8.85546875" style="35" customWidth="1"/>
    <col min="25" max="27" width="11.42578125" style="35"/>
    <col min="28" max="28" width="11.42578125" style="304"/>
    <col min="29" max="16384" width="11.42578125" style="35"/>
  </cols>
  <sheetData>
    <row r="1" spans="1:30" x14ac:dyDescent="0.2">
      <c r="A1" s="574" t="s">
        <v>471</v>
      </c>
      <c r="B1" s="574"/>
      <c r="C1" s="574"/>
      <c r="D1" s="574"/>
      <c r="E1" s="574"/>
      <c r="F1" s="574"/>
      <c r="G1" s="574"/>
      <c r="H1" s="574"/>
      <c r="I1" s="574"/>
      <c r="J1" s="574"/>
      <c r="K1" s="574"/>
      <c r="L1" s="574"/>
      <c r="M1" s="574"/>
      <c r="N1" s="574"/>
      <c r="O1" s="574"/>
      <c r="P1" s="574"/>
      <c r="Q1" s="574"/>
      <c r="R1" s="574"/>
      <c r="S1" s="574"/>
      <c r="T1" s="574"/>
      <c r="U1" s="574"/>
      <c r="V1" s="574"/>
      <c r="W1" s="574"/>
      <c r="X1" s="574"/>
    </row>
    <row r="2" spans="1:30" x14ac:dyDescent="0.2">
      <c r="A2" s="574" t="s">
        <v>16</v>
      </c>
      <c r="B2" s="574"/>
      <c r="C2" s="574"/>
      <c r="D2" s="574"/>
      <c r="E2" s="574"/>
      <c r="F2" s="574"/>
      <c r="G2" s="574"/>
      <c r="H2" s="574"/>
      <c r="I2" s="574"/>
      <c r="J2" s="574"/>
      <c r="K2" s="574"/>
      <c r="L2" s="574"/>
      <c r="M2" s="574"/>
      <c r="N2" s="574"/>
      <c r="O2" s="574"/>
      <c r="P2" s="574"/>
      <c r="Q2" s="574"/>
      <c r="R2" s="574"/>
      <c r="S2" s="574"/>
      <c r="T2" s="574"/>
      <c r="U2" s="574"/>
      <c r="V2" s="574"/>
      <c r="W2" s="574"/>
      <c r="X2" s="574"/>
    </row>
    <row r="3" spans="1:30" hidden="1" x14ac:dyDescent="0.2">
      <c r="A3" s="591" t="s">
        <v>55</v>
      </c>
      <c r="B3" s="591"/>
      <c r="C3" s="591"/>
      <c r="D3" s="591"/>
      <c r="E3" s="591"/>
      <c r="F3" s="591"/>
      <c r="G3" s="591"/>
      <c r="H3" s="591"/>
      <c r="I3" s="591"/>
      <c r="J3" s="591"/>
      <c r="K3" s="591"/>
      <c r="L3" s="591"/>
      <c r="M3" s="591"/>
      <c r="N3" s="591"/>
      <c r="O3" s="591"/>
      <c r="P3" s="591"/>
      <c r="Q3" s="591"/>
      <c r="R3" s="591"/>
      <c r="S3" s="591"/>
      <c r="T3" s="591"/>
      <c r="U3" s="591"/>
      <c r="V3" s="591"/>
      <c r="W3" s="591"/>
      <c r="X3" s="591"/>
    </row>
    <row r="4" spans="1:30" hidden="1" x14ac:dyDescent="0.2">
      <c r="A4" s="591" t="s">
        <v>56</v>
      </c>
      <c r="B4" s="591"/>
      <c r="C4" s="591"/>
      <c r="D4" s="591"/>
      <c r="E4" s="591"/>
      <c r="F4" s="591"/>
      <c r="G4" s="591"/>
      <c r="H4" s="591"/>
      <c r="I4" s="591"/>
      <c r="J4" s="591"/>
      <c r="K4" s="591"/>
      <c r="L4" s="591"/>
      <c r="M4" s="591"/>
      <c r="N4" s="591"/>
      <c r="O4" s="591"/>
      <c r="P4" s="591"/>
      <c r="Q4" s="591"/>
      <c r="R4" s="591"/>
      <c r="S4" s="591"/>
      <c r="T4" s="591"/>
      <c r="U4" s="591"/>
      <c r="V4" s="591"/>
      <c r="W4" s="591"/>
      <c r="X4" s="591"/>
    </row>
    <row r="5" spans="1:30" x14ac:dyDescent="0.2">
      <c r="A5" s="591" t="s">
        <v>57</v>
      </c>
      <c r="B5" s="591"/>
      <c r="C5" s="591"/>
      <c r="D5" s="591"/>
      <c r="E5" s="591"/>
      <c r="F5" s="591"/>
      <c r="G5" s="591"/>
      <c r="H5" s="591"/>
      <c r="I5" s="591"/>
      <c r="J5" s="591"/>
      <c r="K5" s="591"/>
      <c r="L5" s="591"/>
      <c r="M5" s="591"/>
      <c r="N5" s="591"/>
      <c r="O5" s="591"/>
      <c r="P5" s="591"/>
      <c r="Q5" s="591"/>
      <c r="R5" s="591"/>
      <c r="S5" s="591"/>
      <c r="T5" s="591"/>
      <c r="U5" s="591"/>
      <c r="V5" s="591"/>
      <c r="W5" s="591"/>
      <c r="X5" s="591"/>
    </row>
    <row r="6" spans="1:30" hidden="1" x14ac:dyDescent="0.2">
      <c r="A6" s="591" t="s">
        <v>302</v>
      </c>
      <c r="B6" s="591"/>
      <c r="C6" s="591"/>
      <c r="D6" s="591"/>
      <c r="E6" s="591"/>
      <c r="F6" s="591"/>
      <c r="G6" s="591"/>
      <c r="H6" s="591"/>
      <c r="I6" s="591"/>
      <c r="J6" s="591"/>
      <c r="K6" s="591"/>
      <c r="L6" s="591"/>
      <c r="M6" s="591"/>
      <c r="N6" s="591"/>
      <c r="O6" s="591"/>
      <c r="P6" s="591"/>
      <c r="Q6" s="591"/>
      <c r="R6" s="591"/>
      <c r="S6" s="591"/>
      <c r="T6" s="591"/>
      <c r="U6" s="591"/>
      <c r="V6" s="591"/>
      <c r="W6" s="591"/>
      <c r="X6" s="591"/>
    </row>
    <row r="7" spans="1:30" x14ac:dyDescent="0.2">
      <c r="A7" s="21"/>
      <c r="B7" s="21"/>
      <c r="C7" s="21"/>
      <c r="D7" s="21"/>
      <c r="E7" s="21"/>
      <c r="F7" s="21"/>
      <c r="G7" s="21"/>
      <c r="H7" s="21"/>
      <c r="I7" s="21"/>
      <c r="J7" s="21"/>
      <c r="K7" s="21"/>
      <c r="L7" s="21"/>
      <c r="M7" s="21"/>
      <c r="N7" s="21"/>
      <c r="O7" s="21"/>
      <c r="P7" s="21"/>
      <c r="Q7" s="21"/>
      <c r="R7" s="21"/>
      <c r="S7" s="21"/>
      <c r="T7" s="21"/>
      <c r="U7" s="21"/>
      <c r="V7" s="21"/>
      <c r="W7" s="21"/>
      <c r="X7" s="21"/>
      <c r="AC7" s="304"/>
    </row>
    <row r="8" spans="1:30" x14ac:dyDescent="0.2">
      <c r="A8" s="285" t="s">
        <v>423</v>
      </c>
      <c r="B8" s="286">
        <v>152</v>
      </c>
      <c r="C8" s="287" t="s">
        <v>424</v>
      </c>
      <c r="D8" s="299"/>
      <c r="E8" s="1"/>
      <c r="F8" s="1"/>
      <c r="G8" s="1"/>
      <c r="H8" s="1"/>
      <c r="I8" s="1"/>
      <c r="J8" s="1"/>
      <c r="K8" s="1"/>
      <c r="L8" s="1"/>
      <c r="M8" s="1"/>
      <c r="N8" s="1"/>
      <c r="O8" s="1"/>
      <c r="P8" s="1"/>
      <c r="Q8" s="1"/>
    </row>
    <row r="9" spans="1:30" x14ac:dyDescent="0.2">
      <c r="A9" s="285" t="s">
        <v>1</v>
      </c>
      <c r="B9" s="286">
        <v>5</v>
      </c>
      <c r="C9" s="287" t="s">
        <v>425</v>
      </c>
      <c r="D9" s="299"/>
      <c r="E9" s="1"/>
      <c r="F9" s="1"/>
      <c r="G9" s="1"/>
      <c r="H9" s="1"/>
      <c r="I9" s="1"/>
      <c r="J9" s="1"/>
      <c r="K9" s="1"/>
      <c r="L9" s="4"/>
      <c r="M9" s="4"/>
      <c r="N9" s="4"/>
      <c r="O9" s="4"/>
      <c r="P9" s="4"/>
      <c r="Q9" s="4"/>
      <c r="AD9" s="304"/>
    </row>
    <row r="10" spans="1:30" x14ac:dyDescent="0.2">
      <c r="A10" s="285" t="s">
        <v>426</v>
      </c>
      <c r="B10" s="286">
        <v>6</v>
      </c>
      <c r="C10" s="287" t="s">
        <v>453</v>
      </c>
      <c r="D10" s="299"/>
      <c r="E10" s="1"/>
      <c r="F10" s="1"/>
      <c r="G10" s="1"/>
      <c r="H10" s="1"/>
      <c r="I10" s="1"/>
      <c r="J10" s="1"/>
      <c r="K10" s="1"/>
      <c r="L10" s="4"/>
      <c r="M10" s="4"/>
      <c r="N10" s="4"/>
      <c r="O10" s="4"/>
      <c r="P10" s="4"/>
      <c r="Q10" s="4"/>
    </row>
    <row r="11" spans="1:30" x14ac:dyDescent="0.2">
      <c r="A11" s="285" t="s">
        <v>7</v>
      </c>
      <c r="B11" s="289">
        <v>38</v>
      </c>
      <c r="C11" s="287" t="s">
        <v>442</v>
      </c>
      <c r="D11" s="299"/>
      <c r="E11" s="1"/>
      <c r="F11" s="1"/>
      <c r="G11" s="1"/>
      <c r="H11" s="1"/>
      <c r="I11" s="1"/>
      <c r="J11" s="1"/>
      <c r="K11" s="1"/>
      <c r="L11" s="4"/>
      <c r="M11" s="4"/>
      <c r="N11" s="4"/>
      <c r="O11" s="4"/>
      <c r="P11" s="4"/>
      <c r="Q11" s="4"/>
    </row>
    <row r="12" spans="1:30" x14ac:dyDescent="0.2">
      <c r="A12" s="285" t="s">
        <v>411</v>
      </c>
      <c r="B12" s="286">
        <v>9</v>
      </c>
      <c r="C12" s="287" t="s">
        <v>454</v>
      </c>
      <c r="D12" s="299"/>
      <c r="E12" s="1"/>
      <c r="F12" s="1"/>
      <c r="G12" s="1"/>
      <c r="H12" s="1"/>
      <c r="I12" s="1"/>
      <c r="J12" s="1"/>
      <c r="K12" s="1"/>
      <c r="L12" s="4"/>
      <c r="M12" s="4"/>
      <c r="N12" s="4"/>
      <c r="O12" s="4"/>
      <c r="P12" s="4"/>
      <c r="Q12" s="4"/>
    </row>
    <row r="13" spans="1:30" x14ac:dyDescent="0.2">
      <c r="A13" s="1"/>
      <c r="B13" s="1"/>
      <c r="C13" s="1"/>
      <c r="D13" s="1"/>
      <c r="E13" s="1"/>
      <c r="F13" s="1"/>
      <c r="G13" s="1"/>
      <c r="H13" s="1"/>
      <c r="I13" s="1"/>
      <c r="J13" s="1"/>
      <c r="K13" s="1"/>
      <c r="L13" s="4"/>
      <c r="M13" s="4"/>
      <c r="N13" s="4"/>
      <c r="O13" s="4"/>
      <c r="P13" s="4"/>
      <c r="Q13" s="4"/>
      <c r="U13" s="42"/>
    </row>
    <row r="14" spans="1:30" x14ac:dyDescent="0.2">
      <c r="A14" s="591" t="s">
        <v>4</v>
      </c>
      <c r="B14" s="591"/>
      <c r="C14" s="591"/>
      <c r="D14" s="591"/>
      <c r="E14" s="591"/>
      <c r="F14" s="591"/>
      <c r="G14" s="591"/>
      <c r="H14" s="591"/>
      <c r="I14" s="591"/>
      <c r="J14" s="591"/>
      <c r="K14" s="591"/>
      <c r="L14" s="591"/>
      <c r="M14" s="591"/>
      <c r="N14" s="591"/>
      <c r="O14" s="591"/>
      <c r="P14" s="591"/>
      <c r="Q14" s="591"/>
      <c r="R14" s="591"/>
      <c r="S14" s="591"/>
      <c r="T14" s="591"/>
      <c r="U14" s="591"/>
      <c r="V14" s="591"/>
      <c r="W14" s="591"/>
      <c r="X14" s="591"/>
    </row>
    <row r="15" spans="1:30" ht="39" customHeight="1" x14ac:dyDescent="0.2">
      <c r="A15" s="655" t="s">
        <v>455</v>
      </c>
      <c r="B15" s="655"/>
      <c r="C15" s="655"/>
      <c r="D15" s="655"/>
      <c r="E15" s="655"/>
      <c r="F15" s="655"/>
      <c r="G15" s="655"/>
      <c r="H15" s="655"/>
      <c r="I15" s="655"/>
      <c r="J15" s="655"/>
      <c r="K15" s="655"/>
      <c r="L15" s="655"/>
      <c r="M15" s="655"/>
      <c r="N15" s="655"/>
      <c r="O15" s="655"/>
      <c r="P15" s="655"/>
      <c r="Q15" s="655"/>
      <c r="R15" s="655"/>
      <c r="S15" s="655"/>
      <c r="T15" s="655"/>
      <c r="U15" s="655"/>
      <c r="V15" s="655"/>
      <c r="W15" s="655"/>
      <c r="X15" s="655"/>
    </row>
    <row r="16" spans="1:30" ht="8.25" customHeight="1" x14ac:dyDescent="0.2">
      <c r="A16" s="4"/>
      <c r="B16" s="4"/>
      <c r="C16" s="4"/>
      <c r="D16" s="4"/>
      <c r="E16" s="4"/>
      <c r="F16" s="4"/>
      <c r="G16" s="4"/>
      <c r="H16" s="4"/>
      <c r="I16" s="4"/>
      <c r="J16" s="4"/>
      <c r="K16" s="4"/>
      <c r="L16" s="4"/>
      <c r="M16" s="4"/>
      <c r="N16" s="4"/>
      <c r="O16" s="4"/>
      <c r="P16" s="4"/>
      <c r="Q16" s="4"/>
    </row>
    <row r="17" spans="1:28" ht="12.75" customHeight="1" x14ac:dyDescent="0.2">
      <c r="A17" s="588" t="s">
        <v>5</v>
      </c>
      <c r="B17" s="589"/>
      <c r="C17" s="590"/>
      <c r="D17" s="578" t="s">
        <v>8</v>
      </c>
      <c r="E17" s="578" t="s">
        <v>18</v>
      </c>
      <c r="F17" s="580" t="s">
        <v>19</v>
      </c>
      <c r="G17" s="581"/>
      <c r="H17" s="580" t="s">
        <v>20</v>
      </c>
      <c r="I17" s="581"/>
      <c r="J17" s="588" t="s">
        <v>14</v>
      </c>
      <c r="K17" s="590"/>
      <c r="L17" s="588" t="s">
        <v>10</v>
      </c>
      <c r="M17" s="590"/>
      <c r="N17" s="588" t="s">
        <v>13</v>
      </c>
      <c r="O17" s="590"/>
      <c r="P17" s="588" t="s">
        <v>472</v>
      </c>
      <c r="Q17" s="590"/>
      <c r="R17" s="586" t="s">
        <v>28</v>
      </c>
      <c r="S17" s="586"/>
      <c r="T17" s="586"/>
      <c r="U17" s="598" t="s">
        <v>29</v>
      </c>
      <c r="V17" s="580" t="s">
        <v>31</v>
      </c>
      <c r="W17" s="587"/>
      <c r="X17" s="581"/>
    </row>
    <row r="18" spans="1:28" x14ac:dyDescent="0.2">
      <c r="A18" s="20" t="s">
        <v>17</v>
      </c>
      <c r="B18" s="586" t="s">
        <v>6</v>
      </c>
      <c r="C18" s="586"/>
      <c r="D18" s="579"/>
      <c r="E18" s="579"/>
      <c r="F18" s="17" t="s">
        <v>21</v>
      </c>
      <c r="G18" s="17" t="s">
        <v>22</v>
      </c>
      <c r="H18" s="17" t="s">
        <v>23</v>
      </c>
      <c r="I18" s="17" t="s">
        <v>24</v>
      </c>
      <c r="J18" s="2" t="s">
        <v>11</v>
      </c>
      <c r="K18" s="2" t="s">
        <v>12</v>
      </c>
      <c r="L18" s="2" t="s">
        <v>11</v>
      </c>
      <c r="M18" s="2" t="s">
        <v>12</v>
      </c>
      <c r="N18" s="2" t="s">
        <v>11</v>
      </c>
      <c r="O18" s="2" t="s">
        <v>12</v>
      </c>
      <c r="P18" s="2" t="s">
        <v>11</v>
      </c>
      <c r="Q18" s="305" t="s">
        <v>12</v>
      </c>
      <c r="R18" s="2" t="s">
        <v>11</v>
      </c>
      <c r="S18" s="2" t="s">
        <v>12</v>
      </c>
      <c r="T18" s="2" t="s">
        <v>30</v>
      </c>
      <c r="U18" s="598"/>
      <c r="V18" s="17" t="s">
        <v>32</v>
      </c>
      <c r="W18" s="17" t="s">
        <v>33</v>
      </c>
      <c r="X18" s="17" t="s">
        <v>34</v>
      </c>
    </row>
    <row r="19" spans="1:28" ht="27.75" customHeight="1" x14ac:dyDescent="0.2">
      <c r="A19" s="5">
        <v>1</v>
      </c>
      <c r="B19" s="597" t="s">
        <v>456</v>
      </c>
      <c r="C19" s="597"/>
      <c r="D19" s="9" t="s">
        <v>45</v>
      </c>
      <c r="E19" s="9">
        <v>19</v>
      </c>
      <c r="F19" s="300">
        <f>$F$29*E19/100</f>
        <v>1396285.49</v>
      </c>
      <c r="G19" s="300">
        <f>$G$29*E19/100</f>
        <v>489527.97</v>
      </c>
      <c r="H19" s="3">
        <f>J19+L19+N19+P19</f>
        <v>3</v>
      </c>
      <c r="I19" s="3">
        <f>K19+M19+O19+Q19</f>
        <v>3</v>
      </c>
      <c r="J19" s="5">
        <v>1</v>
      </c>
      <c r="K19" s="67">
        <v>1</v>
      </c>
      <c r="L19" s="5">
        <v>1</v>
      </c>
      <c r="M19" s="67">
        <v>1</v>
      </c>
      <c r="N19" s="5">
        <v>1</v>
      </c>
      <c r="O19" s="67">
        <v>1</v>
      </c>
      <c r="P19" s="5"/>
      <c r="Q19" s="3"/>
      <c r="R19" s="8">
        <f>J19+L19+N19+P19</f>
        <v>3</v>
      </c>
      <c r="S19" s="3">
        <v>1</v>
      </c>
      <c r="T19" s="8">
        <f>S19-R19</f>
        <v>-2</v>
      </c>
      <c r="U19" s="306"/>
      <c r="V19" s="3">
        <f>O19/N19*100</f>
        <v>100</v>
      </c>
      <c r="W19" s="3">
        <f>G19/F19*100</f>
        <v>35.059303667189148</v>
      </c>
      <c r="X19" s="3">
        <f>V19/W19*100</f>
        <v>285.23099303192009</v>
      </c>
    </row>
    <row r="20" spans="1:28" ht="27.75" customHeight="1" x14ac:dyDescent="0.2">
      <c r="A20" s="5">
        <v>2</v>
      </c>
      <c r="B20" s="597" t="s">
        <v>457</v>
      </c>
      <c r="C20" s="597"/>
      <c r="D20" s="9" t="s">
        <v>45</v>
      </c>
      <c r="E20" s="9">
        <v>5</v>
      </c>
      <c r="F20" s="300">
        <f t="shared" ref="F20:F28" si="0">$F$29*E20/100</f>
        <v>367443.55</v>
      </c>
      <c r="G20" s="300">
        <f t="shared" ref="G20:G28" si="1">$G$29*E20/100</f>
        <v>128823.15</v>
      </c>
      <c r="H20" s="3">
        <f t="shared" ref="H20:I28" si="2">J20+L20+N20+P20</f>
        <v>3</v>
      </c>
      <c r="I20" s="3">
        <f t="shared" si="2"/>
        <v>3</v>
      </c>
      <c r="J20" s="5">
        <v>1</v>
      </c>
      <c r="K20" s="67">
        <v>1</v>
      </c>
      <c r="L20" s="5">
        <v>1</v>
      </c>
      <c r="M20" s="67">
        <v>1</v>
      </c>
      <c r="N20" s="5">
        <v>1</v>
      </c>
      <c r="O20" s="67">
        <v>1</v>
      </c>
      <c r="P20" s="5"/>
      <c r="Q20" s="3"/>
      <c r="R20" s="8">
        <f t="shared" ref="R20:R29" si="3">J20+L20+N20+P20</f>
        <v>3</v>
      </c>
      <c r="S20" s="3">
        <v>1</v>
      </c>
      <c r="T20" s="8">
        <f t="shared" ref="T20:T29" si="4">S20-R20</f>
        <v>-2</v>
      </c>
      <c r="U20" s="306"/>
      <c r="V20" s="3">
        <f t="shared" ref="V20:V29" si="5">O20/N20*100</f>
        <v>100</v>
      </c>
      <c r="W20" s="3">
        <f t="shared" ref="W20:W29" si="6">G20/F20*100</f>
        <v>35.059303667189148</v>
      </c>
      <c r="X20" s="3">
        <f t="shared" ref="X20:X29" si="7">V20/W20*100</f>
        <v>285.23099303192009</v>
      </c>
    </row>
    <row r="21" spans="1:28" ht="42" customHeight="1" x14ac:dyDescent="0.2">
      <c r="A21" s="5">
        <v>3</v>
      </c>
      <c r="B21" s="717" t="s">
        <v>458</v>
      </c>
      <c r="C21" s="717"/>
      <c r="D21" s="9" t="s">
        <v>459</v>
      </c>
      <c r="E21" s="9">
        <v>1</v>
      </c>
      <c r="F21" s="300">
        <f t="shared" si="0"/>
        <v>73488.710000000006</v>
      </c>
      <c r="G21" s="300">
        <f t="shared" si="1"/>
        <v>25764.63</v>
      </c>
      <c r="H21" s="3">
        <f t="shared" si="2"/>
        <v>3</v>
      </c>
      <c r="I21" s="3">
        <f t="shared" si="2"/>
        <v>3</v>
      </c>
      <c r="J21" s="5">
        <v>1</v>
      </c>
      <c r="K21" s="67">
        <v>1</v>
      </c>
      <c r="L21" s="5">
        <v>1</v>
      </c>
      <c r="M21" s="67">
        <v>1</v>
      </c>
      <c r="N21" s="5">
        <v>1</v>
      </c>
      <c r="O21" s="67">
        <v>1</v>
      </c>
      <c r="P21" s="5"/>
      <c r="Q21" s="3"/>
      <c r="R21" s="8">
        <f t="shared" si="3"/>
        <v>3</v>
      </c>
      <c r="S21" s="3">
        <v>1</v>
      </c>
      <c r="T21" s="8">
        <f t="shared" si="4"/>
        <v>-2</v>
      </c>
      <c r="U21" s="306"/>
      <c r="V21" s="3">
        <f t="shared" si="5"/>
        <v>100</v>
      </c>
      <c r="W21" s="3">
        <f t="shared" si="6"/>
        <v>35.059303667189148</v>
      </c>
      <c r="X21" s="3">
        <f t="shared" si="7"/>
        <v>285.23099303192009</v>
      </c>
    </row>
    <row r="22" spans="1:28" ht="53.25" customHeight="1" x14ac:dyDescent="0.2">
      <c r="A22" s="5">
        <v>4</v>
      </c>
      <c r="B22" s="597" t="s">
        <v>473</v>
      </c>
      <c r="C22" s="597"/>
      <c r="D22" s="9" t="s">
        <v>460</v>
      </c>
      <c r="E22" s="9">
        <v>15</v>
      </c>
      <c r="F22" s="300">
        <f t="shared" si="0"/>
        <v>1102330.6499999999</v>
      </c>
      <c r="G22" s="300">
        <f t="shared" si="1"/>
        <v>386469.45</v>
      </c>
      <c r="H22" s="3">
        <f t="shared" si="2"/>
        <v>3</v>
      </c>
      <c r="I22" s="3">
        <f t="shared" si="2"/>
        <v>3</v>
      </c>
      <c r="J22" s="5">
        <v>1</v>
      </c>
      <c r="K22" s="67">
        <v>1</v>
      </c>
      <c r="L22" s="5">
        <v>1</v>
      </c>
      <c r="M22" s="67">
        <v>1</v>
      </c>
      <c r="N22" s="5">
        <v>1</v>
      </c>
      <c r="O22" s="67">
        <v>1</v>
      </c>
      <c r="P22" s="5"/>
      <c r="Q22" s="3"/>
      <c r="R22" s="8">
        <f t="shared" si="3"/>
        <v>3</v>
      </c>
      <c r="S22" s="3">
        <v>1</v>
      </c>
      <c r="T22" s="8">
        <f t="shared" si="4"/>
        <v>-2</v>
      </c>
      <c r="U22" s="306"/>
      <c r="V22" s="3">
        <f t="shared" si="5"/>
        <v>100</v>
      </c>
      <c r="W22" s="3">
        <f t="shared" si="6"/>
        <v>35.059303667189155</v>
      </c>
      <c r="X22" s="3">
        <f t="shared" si="7"/>
        <v>285.23099303192009</v>
      </c>
    </row>
    <row r="23" spans="1:28" ht="38.25" customHeight="1" x14ac:dyDescent="0.2">
      <c r="A23" s="5">
        <v>5</v>
      </c>
      <c r="B23" s="597" t="s">
        <v>461</v>
      </c>
      <c r="C23" s="597"/>
      <c r="D23" s="9" t="s">
        <v>462</v>
      </c>
      <c r="E23" s="9">
        <v>10</v>
      </c>
      <c r="F23" s="300">
        <f t="shared" si="0"/>
        <v>734887.1</v>
      </c>
      <c r="G23" s="300">
        <f t="shared" si="1"/>
        <v>257646.3</v>
      </c>
      <c r="H23" s="3">
        <f t="shared" si="2"/>
        <v>3</v>
      </c>
      <c r="I23" s="3">
        <f t="shared" si="2"/>
        <v>3</v>
      </c>
      <c r="J23" s="5">
        <v>1</v>
      </c>
      <c r="K23" s="67">
        <v>1</v>
      </c>
      <c r="L23" s="5">
        <v>1</v>
      </c>
      <c r="M23" s="67">
        <v>1</v>
      </c>
      <c r="N23" s="5">
        <v>1</v>
      </c>
      <c r="O23" s="67">
        <v>1</v>
      </c>
      <c r="P23" s="5"/>
      <c r="Q23" s="3"/>
      <c r="R23" s="8">
        <f t="shared" si="3"/>
        <v>3</v>
      </c>
      <c r="S23" s="3">
        <v>1</v>
      </c>
      <c r="T23" s="8">
        <f t="shared" si="4"/>
        <v>-2</v>
      </c>
      <c r="U23" s="307"/>
      <c r="V23" s="3">
        <f t="shared" si="5"/>
        <v>100</v>
      </c>
      <c r="W23" s="3">
        <f t="shared" si="6"/>
        <v>35.059303667189148</v>
      </c>
      <c r="X23" s="3">
        <f t="shared" si="7"/>
        <v>285.23099303192009</v>
      </c>
    </row>
    <row r="24" spans="1:28" ht="54" customHeight="1" x14ac:dyDescent="0.2">
      <c r="A24" s="5">
        <v>6</v>
      </c>
      <c r="B24" s="597" t="s">
        <v>463</v>
      </c>
      <c r="C24" s="597"/>
      <c r="D24" s="9" t="s">
        <v>45</v>
      </c>
      <c r="E24" s="9">
        <v>10</v>
      </c>
      <c r="F24" s="300">
        <f t="shared" si="0"/>
        <v>734887.1</v>
      </c>
      <c r="G24" s="300">
        <f t="shared" si="1"/>
        <v>257646.3</v>
      </c>
      <c r="H24" s="3">
        <f t="shared" si="2"/>
        <v>3</v>
      </c>
      <c r="I24" s="3">
        <f t="shared" si="2"/>
        <v>3</v>
      </c>
      <c r="J24" s="5">
        <v>1</v>
      </c>
      <c r="K24" s="67">
        <v>1</v>
      </c>
      <c r="L24" s="5">
        <v>1</v>
      </c>
      <c r="M24" s="67">
        <v>1</v>
      </c>
      <c r="N24" s="5">
        <v>1</v>
      </c>
      <c r="O24" s="67">
        <v>1</v>
      </c>
      <c r="P24" s="5"/>
      <c r="Q24" s="3"/>
      <c r="R24" s="8">
        <f t="shared" si="3"/>
        <v>3</v>
      </c>
      <c r="S24" s="3">
        <v>1</v>
      </c>
      <c r="T24" s="8">
        <f t="shared" si="4"/>
        <v>-2</v>
      </c>
      <c r="U24" s="308"/>
      <c r="V24" s="3">
        <f t="shared" si="5"/>
        <v>100</v>
      </c>
      <c r="W24" s="3">
        <f t="shared" si="6"/>
        <v>35.059303667189148</v>
      </c>
      <c r="X24" s="3">
        <f t="shared" si="7"/>
        <v>285.23099303192009</v>
      </c>
    </row>
    <row r="25" spans="1:28" ht="80.25" customHeight="1" x14ac:dyDescent="0.2">
      <c r="A25" s="5">
        <v>7</v>
      </c>
      <c r="B25" s="717" t="s">
        <v>464</v>
      </c>
      <c r="C25" s="717"/>
      <c r="D25" s="9" t="s">
        <v>465</v>
      </c>
      <c r="E25" s="9">
        <v>10</v>
      </c>
      <c r="F25" s="300">
        <f t="shared" si="0"/>
        <v>734887.1</v>
      </c>
      <c r="G25" s="300">
        <f t="shared" si="1"/>
        <v>257646.3</v>
      </c>
      <c r="H25" s="3">
        <f t="shared" si="2"/>
        <v>3</v>
      </c>
      <c r="I25" s="3">
        <f t="shared" si="2"/>
        <v>0</v>
      </c>
      <c r="J25" s="5">
        <v>1</v>
      </c>
      <c r="K25" s="67">
        <v>0</v>
      </c>
      <c r="L25" s="5">
        <v>1</v>
      </c>
      <c r="M25" s="67">
        <v>0</v>
      </c>
      <c r="N25" s="5">
        <v>1</v>
      </c>
      <c r="O25" s="67">
        <v>0</v>
      </c>
      <c r="P25" s="5"/>
      <c r="Q25" s="3"/>
      <c r="R25" s="8">
        <f t="shared" si="3"/>
        <v>3</v>
      </c>
      <c r="S25" s="3">
        <v>0</v>
      </c>
      <c r="T25" s="8">
        <f t="shared" si="4"/>
        <v>-3</v>
      </c>
      <c r="U25" s="309" t="s">
        <v>466</v>
      </c>
      <c r="V25" s="3">
        <f t="shared" si="5"/>
        <v>0</v>
      </c>
      <c r="W25" s="3">
        <f t="shared" si="6"/>
        <v>35.059303667189148</v>
      </c>
      <c r="X25" s="3">
        <f t="shared" si="7"/>
        <v>0</v>
      </c>
    </row>
    <row r="26" spans="1:28" ht="32.25" customHeight="1" x14ac:dyDescent="0.2">
      <c r="A26" s="5">
        <v>8</v>
      </c>
      <c r="B26" s="597" t="s">
        <v>467</v>
      </c>
      <c r="C26" s="597"/>
      <c r="D26" s="9" t="s">
        <v>45</v>
      </c>
      <c r="E26" s="9">
        <v>10</v>
      </c>
      <c r="F26" s="300">
        <f t="shared" si="0"/>
        <v>734887.1</v>
      </c>
      <c r="G26" s="300">
        <f t="shared" si="1"/>
        <v>257646.3</v>
      </c>
      <c r="H26" s="3">
        <f t="shared" si="2"/>
        <v>3</v>
      </c>
      <c r="I26" s="3">
        <f t="shared" si="2"/>
        <v>2</v>
      </c>
      <c r="J26" s="5">
        <v>1</v>
      </c>
      <c r="K26" s="67">
        <v>0</v>
      </c>
      <c r="L26" s="5">
        <v>1</v>
      </c>
      <c r="M26" s="67">
        <v>1</v>
      </c>
      <c r="N26" s="5">
        <v>1</v>
      </c>
      <c r="O26" s="67">
        <v>1</v>
      </c>
      <c r="P26" s="5"/>
      <c r="Q26" s="3"/>
      <c r="R26" s="8">
        <f t="shared" si="3"/>
        <v>3</v>
      </c>
      <c r="S26" s="3">
        <v>0</v>
      </c>
      <c r="T26" s="8">
        <f t="shared" si="4"/>
        <v>-3</v>
      </c>
      <c r="U26" s="310"/>
      <c r="V26" s="3">
        <f t="shared" si="5"/>
        <v>100</v>
      </c>
      <c r="W26" s="3">
        <f t="shared" si="6"/>
        <v>35.059303667189148</v>
      </c>
      <c r="X26" s="3">
        <f t="shared" si="7"/>
        <v>285.23099303192009</v>
      </c>
    </row>
    <row r="27" spans="1:28" ht="42.75" customHeight="1" x14ac:dyDescent="0.2">
      <c r="A27" s="5">
        <v>9</v>
      </c>
      <c r="B27" s="597" t="s">
        <v>468</v>
      </c>
      <c r="C27" s="597"/>
      <c r="D27" s="9" t="s">
        <v>45</v>
      </c>
      <c r="E27" s="9">
        <v>10</v>
      </c>
      <c r="F27" s="300">
        <f t="shared" si="0"/>
        <v>734887.1</v>
      </c>
      <c r="G27" s="300">
        <f t="shared" si="1"/>
        <v>257646.3</v>
      </c>
      <c r="H27" s="3">
        <f t="shared" si="2"/>
        <v>3</v>
      </c>
      <c r="I27" s="3">
        <f t="shared" si="2"/>
        <v>1</v>
      </c>
      <c r="J27" s="5">
        <v>1</v>
      </c>
      <c r="K27" s="67">
        <v>1</v>
      </c>
      <c r="L27" s="5">
        <v>1</v>
      </c>
      <c r="M27" s="67">
        <v>0</v>
      </c>
      <c r="N27" s="5">
        <v>1</v>
      </c>
      <c r="O27" s="67">
        <v>0</v>
      </c>
      <c r="P27" s="5"/>
      <c r="Q27" s="3"/>
      <c r="R27" s="8">
        <f t="shared" si="3"/>
        <v>3</v>
      </c>
      <c r="S27" s="3">
        <v>0</v>
      </c>
      <c r="T27" s="8">
        <f t="shared" si="4"/>
        <v>-3</v>
      </c>
      <c r="U27" s="315" t="s">
        <v>469</v>
      </c>
      <c r="V27" s="3">
        <f t="shared" si="5"/>
        <v>0</v>
      </c>
      <c r="W27" s="3">
        <f t="shared" si="6"/>
        <v>35.059303667189148</v>
      </c>
      <c r="X27" s="3">
        <f t="shared" si="7"/>
        <v>0</v>
      </c>
    </row>
    <row r="28" spans="1:28" ht="33" customHeight="1" x14ac:dyDescent="0.2">
      <c r="A28" s="5">
        <v>10</v>
      </c>
      <c r="B28" s="597" t="s">
        <v>470</v>
      </c>
      <c r="C28" s="597"/>
      <c r="D28" s="9" t="s">
        <v>45</v>
      </c>
      <c r="E28" s="9">
        <v>10</v>
      </c>
      <c r="F28" s="300">
        <f t="shared" si="0"/>
        <v>734887.1</v>
      </c>
      <c r="G28" s="300">
        <f t="shared" si="1"/>
        <v>257646.3</v>
      </c>
      <c r="H28" s="3">
        <f t="shared" si="2"/>
        <v>3</v>
      </c>
      <c r="I28" s="3">
        <f t="shared" si="2"/>
        <v>3</v>
      </c>
      <c r="J28" s="5">
        <v>1</v>
      </c>
      <c r="K28" s="67">
        <v>1</v>
      </c>
      <c r="L28" s="5">
        <v>1</v>
      </c>
      <c r="M28" s="67">
        <v>1</v>
      </c>
      <c r="N28" s="5">
        <v>1</v>
      </c>
      <c r="O28" s="67">
        <v>1</v>
      </c>
      <c r="P28" s="5"/>
      <c r="Q28" s="3"/>
      <c r="R28" s="8">
        <f t="shared" si="3"/>
        <v>3</v>
      </c>
      <c r="S28" s="3">
        <v>1</v>
      </c>
      <c r="T28" s="8">
        <f t="shared" si="4"/>
        <v>-2</v>
      </c>
      <c r="U28" s="308"/>
      <c r="V28" s="3">
        <f t="shared" si="5"/>
        <v>100</v>
      </c>
      <c r="W28" s="3">
        <f t="shared" si="6"/>
        <v>35.059303667189148</v>
      </c>
      <c r="X28" s="3">
        <f t="shared" si="7"/>
        <v>285.23099303192009</v>
      </c>
    </row>
    <row r="29" spans="1:28" s="1" customFormat="1" ht="22.5" customHeight="1" x14ac:dyDescent="0.2">
      <c r="A29" s="575" t="s">
        <v>25</v>
      </c>
      <c r="B29" s="576"/>
      <c r="C29" s="577"/>
      <c r="D29" s="9"/>
      <c r="E29" s="9">
        <f>SUM(E19:E28)</f>
        <v>100</v>
      </c>
      <c r="F29" s="10">
        <v>7348871</v>
      </c>
      <c r="G29" s="10">
        <v>2576463</v>
      </c>
      <c r="H29" s="311">
        <f t="shared" ref="H29:Q29" si="8">SUM(H19:H28)</f>
        <v>30</v>
      </c>
      <c r="I29" s="10">
        <f t="shared" si="8"/>
        <v>24</v>
      </c>
      <c r="J29" s="311">
        <f t="shared" si="8"/>
        <v>10</v>
      </c>
      <c r="K29" s="10">
        <f t="shared" si="8"/>
        <v>8</v>
      </c>
      <c r="L29" s="311">
        <f t="shared" si="8"/>
        <v>10</v>
      </c>
      <c r="M29" s="312">
        <f t="shared" si="8"/>
        <v>8</v>
      </c>
      <c r="N29" s="311">
        <f t="shared" si="8"/>
        <v>10</v>
      </c>
      <c r="O29" s="11">
        <f t="shared" si="8"/>
        <v>8</v>
      </c>
      <c r="P29" s="311">
        <f t="shared" si="8"/>
        <v>0</v>
      </c>
      <c r="Q29" s="10">
        <f t="shared" si="8"/>
        <v>0</v>
      </c>
      <c r="R29" s="8">
        <f t="shared" si="3"/>
        <v>30</v>
      </c>
      <c r="S29" s="8">
        <f>K29+M29+O29+Q29</f>
        <v>24</v>
      </c>
      <c r="T29" s="8">
        <f t="shared" si="4"/>
        <v>-6</v>
      </c>
      <c r="U29" s="8"/>
      <c r="V29" s="3">
        <f t="shared" si="5"/>
        <v>80</v>
      </c>
      <c r="W29" s="3">
        <f t="shared" si="6"/>
        <v>35.059303667189148</v>
      </c>
      <c r="X29" s="3">
        <f t="shared" si="7"/>
        <v>228.1847944255361</v>
      </c>
      <c r="AB29" s="313"/>
    </row>
    <row r="30" spans="1:28" s="4" customFormat="1" ht="14.25" customHeight="1" x14ac:dyDescent="0.2">
      <c r="B30" s="7" t="s">
        <v>26</v>
      </c>
      <c r="F30" s="6"/>
      <c r="H30" s="4" t="s">
        <v>27</v>
      </c>
      <c r="AB30" s="314"/>
    </row>
    <row r="31" spans="1:28" x14ac:dyDescent="0.2">
      <c r="J31" s="115"/>
      <c r="K31" s="115"/>
      <c r="L31" s="115"/>
      <c r="M31" s="115"/>
      <c r="N31" s="115"/>
      <c r="O31" s="115"/>
      <c r="P31" s="115"/>
    </row>
    <row r="32" spans="1:28" x14ac:dyDescent="0.2">
      <c r="J32" s="115"/>
      <c r="K32" s="115"/>
      <c r="L32" s="115"/>
      <c r="M32" s="115"/>
      <c r="N32" s="115"/>
      <c r="O32" s="115"/>
      <c r="P32" s="115"/>
    </row>
    <row r="33" spans="10:16" x14ac:dyDescent="0.2">
      <c r="J33" s="115"/>
      <c r="K33" s="115"/>
      <c r="L33" s="115"/>
      <c r="M33" s="115"/>
      <c r="N33" s="115"/>
      <c r="O33" s="115"/>
      <c r="P33" s="115"/>
    </row>
    <row r="34" spans="10:16" x14ac:dyDescent="0.2">
      <c r="J34" s="115"/>
      <c r="K34" s="115"/>
      <c r="L34" s="115"/>
      <c r="M34" s="115"/>
      <c r="N34" s="115"/>
      <c r="O34" s="115"/>
      <c r="P34" s="115"/>
    </row>
    <row r="35" spans="10:16" x14ac:dyDescent="0.2">
      <c r="J35" s="115"/>
      <c r="K35" s="115"/>
      <c r="L35" s="115"/>
      <c r="M35" s="115"/>
      <c r="N35" s="115"/>
      <c r="O35" s="115"/>
      <c r="P35" s="115"/>
    </row>
    <row r="36" spans="10:16" x14ac:dyDescent="0.2">
      <c r="J36" s="115"/>
      <c r="K36" s="115"/>
      <c r="L36" s="115"/>
      <c r="M36" s="115"/>
      <c r="N36" s="115"/>
      <c r="O36" s="115"/>
      <c r="P36" s="115"/>
    </row>
    <row r="37" spans="10:16" x14ac:dyDescent="0.2">
      <c r="J37" s="115"/>
      <c r="K37" s="115"/>
      <c r="L37" s="115"/>
      <c r="M37" s="115"/>
      <c r="N37" s="115"/>
      <c r="O37" s="115"/>
      <c r="P37" s="115"/>
    </row>
    <row r="38" spans="10:16" x14ac:dyDescent="0.2">
      <c r="J38" s="115"/>
      <c r="K38" s="115"/>
      <c r="L38" s="115"/>
      <c r="M38" s="115"/>
      <c r="N38" s="115"/>
      <c r="O38" s="115"/>
      <c r="P38" s="115"/>
    </row>
    <row r="39" spans="10:16" x14ac:dyDescent="0.2">
      <c r="J39" s="115"/>
      <c r="K39" s="115"/>
      <c r="L39" s="115"/>
      <c r="M39" s="115"/>
      <c r="N39" s="115"/>
      <c r="O39" s="115"/>
      <c r="P39" s="115"/>
    </row>
    <row r="40" spans="10:16" x14ac:dyDescent="0.2">
      <c r="J40" s="115"/>
      <c r="K40" s="115"/>
      <c r="L40" s="115"/>
      <c r="M40" s="115"/>
      <c r="N40" s="115"/>
      <c r="O40" s="115"/>
      <c r="P40" s="115"/>
    </row>
    <row r="41" spans="10:16" x14ac:dyDescent="0.2">
      <c r="J41" s="115"/>
      <c r="K41" s="115"/>
      <c r="L41" s="115"/>
      <c r="M41" s="115"/>
      <c r="N41" s="115"/>
      <c r="O41" s="115"/>
      <c r="P41" s="115"/>
    </row>
    <row r="42" spans="10:16" x14ac:dyDescent="0.2">
      <c r="J42" s="115"/>
      <c r="K42" s="115"/>
      <c r="L42" s="115"/>
      <c r="M42" s="115"/>
      <c r="N42" s="115"/>
      <c r="O42" s="115"/>
      <c r="P42" s="115"/>
    </row>
    <row r="43" spans="10:16" x14ac:dyDescent="0.2">
      <c r="J43" s="115"/>
      <c r="K43" s="115"/>
      <c r="L43" s="115"/>
      <c r="M43" s="115"/>
      <c r="N43" s="115"/>
      <c r="O43" s="115"/>
      <c r="P43" s="115"/>
    </row>
    <row r="44" spans="10:16" x14ac:dyDescent="0.2">
      <c r="J44" s="115"/>
      <c r="K44" s="115"/>
      <c r="L44" s="115"/>
      <c r="M44" s="115"/>
      <c r="N44" s="115"/>
      <c r="O44" s="115"/>
      <c r="P44" s="115"/>
    </row>
    <row r="45" spans="10:16" x14ac:dyDescent="0.2">
      <c r="J45" s="115"/>
      <c r="K45" s="115"/>
      <c r="L45" s="115"/>
      <c r="M45" s="115"/>
      <c r="N45" s="115"/>
      <c r="O45" s="115"/>
      <c r="P45" s="115"/>
    </row>
    <row r="46" spans="10:16" x14ac:dyDescent="0.2">
      <c r="J46" s="115"/>
      <c r="K46" s="115"/>
      <c r="L46" s="115"/>
      <c r="M46" s="115"/>
      <c r="N46" s="115"/>
      <c r="O46" s="115"/>
      <c r="P46" s="115"/>
    </row>
    <row r="47" spans="10:16" x14ac:dyDescent="0.2">
      <c r="J47" s="115"/>
      <c r="K47" s="115"/>
      <c r="L47" s="115"/>
      <c r="M47" s="115"/>
      <c r="N47" s="115"/>
      <c r="O47" s="115"/>
      <c r="P47" s="115"/>
    </row>
    <row r="48" spans="10:16" x14ac:dyDescent="0.2">
      <c r="J48" s="115"/>
      <c r="K48" s="115"/>
      <c r="L48" s="115"/>
      <c r="M48" s="115"/>
      <c r="N48" s="115"/>
      <c r="O48" s="115"/>
      <c r="P48" s="115"/>
    </row>
    <row r="49" spans="10:16" x14ac:dyDescent="0.2">
      <c r="J49" s="115"/>
      <c r="K49" s="115"/>
      <c r="L49" s="115"/>
      <c r="M49" s="115"/>
      <c r="N49" s="115"/>
      <c r="O49" s="115"/>
      <c r="P49" s="115"/>
    </row>
    <row r="50" spans="10:16" x14ac:dyDescent="0.2">
      <c r="J50" s="115"/>
      <c r="K50" s="115"/>
      <c r="L50" s="115"/>
      <c r="M50" s="115"/>
      <c r="N50" s="115"/>
      <c r="O50" s="115"/>
      <c r="P50" s="115"/>
    </row>
    <row r="51" spans="10:16" x14ac:dyDescent="0.2">
      <c r="J51" s="115"/>
      <c r="K51" s="115"/>
      <c r="L51" s="115"/>
      <c r="M51" s="115"/>
      <c r="N51" s="115"/>
      <c r="O51" s="115"/>
      <c r="P51" s="115"/>
    </row>
    <row r="52" spans="10:16" x14ac:dyDescent="0.2">
      <c r="J52" s="115"/>
      <c r="K52" s="115"/>
      <c r="L52" s="115"/>
      <c r="M52" s="115"/>
      <c r="N52" s="115"/>
      <c r="O52" s="115"/>
      <c r="P52" s="115"/>
    </row>
    <row r="53" spans="10:16" x14ac:dyDescent="0.2">
      <c r="J53" s="115"/>
      <c r="K53" s="115"/>
      <c r="L53" s="115"/>
      <c r="M53" s="115"/>
      <c r="N53" s="115"/>
      <c r="O53" s="115"/>
      <c r="P53" s="115"/>
    </row>
    <row r="54" spans="10:16" x14ac:dyDescent="0.2">
      <c r="J54" s="115"/>
      <c r="K54" s="115"/>
      <c r="L54" s="115"/>
      <c r="M54" s="115"/>
      <c r="N54" s="115"/>
      <c r="O54" s="115"/>
      <c r="P54" s="115"/>
    </row>
    <row r="55" spans="10:16" x14ac:dyDescent="0.2">
      <c r="J55" s="115"/>
      <c r="K55" s="115"/>
      <c r="L55" s="115"/>
      <c r="M55" s="115"/>
      <c r="N55" s="115"/>
      <c r="O55" s="115"/>
      <c r="P55" s="115"/>
    </row>
    <row r="56" spans="10:16" x14ac:dyDescent="0.2">
      <c r="J56" s="115"/>
      <c r="K56" s="115"/>
      <c r="L56" s="115"/>
      <c r="M56" s="115"/>
      <c r="N56" s="115"/>
      <c r="O56" s="115"/>
      <c r="P56" s="115"/>
    </row>
    <row r="57" spans="10:16" x14ac:dyDescent="0.2">
      <c r="J57" s="115"/>
      <c r="K57" s="115"/>
      <c r="L57" s="115"/>
      <c r="M57" s="115"/>
      <c r="N57" s="115"/>
      <c r="O57" s="115"/>
      <c r="P57" s="115"/>
    </row>
    <row r="58" spans="10:16" x14ac:dyDescent="0.2">
      <c r="J58" s="115"/>
      <c r="K58" s="115"/>
      <c r="L58" s="115"/>
      <c r="M58" s="115"/>
      <c r="N58" s="115"/>
      <c r="O58" s="115"/>
      <c r="P58" s="115"/>
    </row>
    <row r="59" spans="10:16" x14ac:dyDescent="0.2">
      <c r="J59" s="115"/>
      <c r="K59" s="115"/>
      <c r="L59" s="115"/>
      <c r="M59" s="115"/>
      <c r="N59" s="115"/>
      <c r="O59" s="115"/>
      <c r="P59" s="115"/>
    </row>
    <row r="60" spans="10:16" x14ac:dyDescent="0.2">
      <c r="J60" s="115"/>
      <c r="K60" s="115"/>
      <c r="L60" s="115"/>
      <c r="M60" s="115"/>
      <c r="N60" s="115"/>
      <c r="O60" s="115"/>
      <c r="P60" s="115"/>
    </row>
    <row r="61" spans="10:16" x14ac:dyDescent="0.2">
      <c r="J61" s="115"/>
      <c r="K61" s="115"/>
      <c r="L61" s="115"/>
      <c r="M61" s="115"/>
      <c r="N61" s="115"/>
      <c r="O61" s="115"/>
      <c r="P61" s="115"/>
    </row>
    <row r="62" spans="10:16" x14ac:dyDescent="0.2">
      <c r="J62" s="115"/>
      <c r="K62" s="115"/>
      <c r="L62" s="115"/>
      <c r="M62" s="115"/>
      <c r="N62" s="115"/>
      <c r="O62" s="115"/>
      <c r="P62" s="115"/>
    </row>
    <row r="63" spans="10:16" x14ac:dyDescent="0.2">
      <c r="J63" s="115"/>
      <c r="K63" s="115"/>
      <c r="L63" s="115"/>
      <c r="M63" s="115"/>
      <c r="N63" s="115"/>
      <c r="O63" s="115"/>
      <c r="P63" s="115"/>
    </row>
    <row r="64" spans="10:16" x14ac:dyDescent="0.2">
      <c r="J64" s="115"/>
      <c r="K64" s="115"/>
      <c r="L64" s="115"/>
      <c r="M64" s="115"/>
      <c r="N64" s="115"/>
      <c r="O64" s="115"/>
      <c r="P64" s="115"/>
    </row>
    <row r="65" spans="10:16" x14ac:dyDescent="0.2">
      <c r="J65" s="115"/>
      <c r="K65" s="115"/>
      <c r="L65" s="115"/>
      <c r="M65" s="115"/>
      <c r="N65" s="115"/>
      <c r="O65" s="115"/>
      <c r="P65" s="115"/>
    </row>
    <row r="66" spans="10:16" x14ac:dyDescent="0.2">
      <c r="J66" s="115"/>
      <c r="K66" s="115"/>
      <c r="L66" s="115"/>
      <c r="M66" s="115"/>
      <c r="N66" s="115"/>
      <c r="O66" s="115"/>
      <c r="P66" s="115"/>
    </row>
    <row r="67" spans="10:16" x14ac:dyDescent="0.2">
      <c r="J67" s="115"/>
      <c r="K67" s="115"/>
      <c r="L67" s="115"/>
      <c r="M67" s="115"/>
      <c r="N67" s="115"/>
      <c r="O67" s="115"/>
      <c r="P67" s="115"/>
    </row>
    <row r="68" spans="10:16" x14ac:dyDescent="0.2">
      <c r="J68" s="115"/>
      <c r="K68" s="115"/>
      <c r="L68" s="115"/>
      <c r="M68" s="115"/>
      <c r="N68" s="115"/>
      <c r="O68" s="115"/>
      <c r="P68" s="115"/>
    </row>
    <row r="69" spans="10:16" x14ac:dyDescent="0.2">
      <c r="J69" s="115"/>
      <c r="K69" s="115"/>
      <c r="L69" s="115"/>
      <c r="M69" s="115"/>
      <c r="N69" s="115"/>
      <c r="O69" s="115"/>
      <c r="P69" s="115"/>
    </row>
    <row r="70" spans="10:16" x14ac:dyDescent="0.2">
      <c r="J70" s="115"/>
      <c r="K70" s="115"/>
      <c r="L70" s="115"/>
      <c r="M70" s="115"/>
      <c r="N70" s="115"/>
      <c r="O70" s="115"/>
      <c r="P70" s="115"/>
    </row>
    <row r="71" spans="10:16" x14ac:dyDescent="0.2">
      <c r="J71" s="115"/>
      <c r="K71" s="115"/>
      <c r="L71" s="115"/>
      <c r="M71" s="115"/>
      <c r="N71" s="115"/>
      <c r="O71" s="115"/>
      <c r="P71" s="115"/>
    </row>
    <row r="72" spans="10:16" x14ac:dyDescent="0.2">
      <c r="J72" s="115"/>
      <c r="K72" s="115"/>
      <c r="L72" s="115"/>
      <c r="M72" s="115"/>
      <c r="N72" s="115"/>
      <c r="O72" s="115"/>
      <c r="P72" s="115"/>
    </row>
  </sheetData>
  <mergeCells count="32">
    <mergeCell ref="A1:X1"/>
    <mergeCell ref="A2:X2"/>
    <mergeCell ref="A3:X3"/>
    <mergeCell ref="A4:X4"/>
    <mergeCell ref="A5:X5"/>
    <mergeCell ref="A6:X6"/>
    <mergeCell ref="A14:X14"/>
    <mergeCell ref="A17:C17"/>
    <mergeCell ref="D17:D18"/>
    <mergeCell ref="E17:E18"/>
    <mergeCell ref="A15:X15"/>
    <mergeCell ref="R17:T17"/>
    <mergeCell ref="U17:U18"/>
    <mergeCell ref="V17:X17"/>
    <mergeCell ref="B18:C18"/>
    <mergeCell ref="N17:O17"/>
    <mergeCell ref="P17:Q17"/>
    <mergeCell ref="A29:C29"/>
    <mergeCell ref="F17:G17"/>
    <mergeCell ref="H17:I17"/>
    <mergeCell ref="J17:K17"/>
    <mergeCell ref="L17:M17"/>
    <mergeCell ref="B26:C26"/>
    <mergeCell ref="B27:C27"/>
    <mergeCell ref="B28:C28"/>
    <mergeCell ref="B20:C20"/>
    <mergeCell ref="B21:C21"/>
    <mergeCell ref="B22:C22"/>
    <mergeCell ref="B23:C23"/>
    <mergeCell ref="B24:C24"/>
    <mergeCell ref="B25:C25"/>
    <mergeCell ref="B19:C19"/>
  </mergeCells>
  <printOptions horizontalCentered="1"/>
  <pageMargins left="0.11811023622047245" right="0.11811023622047245" top="0.55118110236220474" bottom="0.55118110236220474" header="0.31496062992125984" footer="0.31496062992125984"/>
  <pageSetup scale="80" orientation="landscape" horizontalDpi="0"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topLeftCell="A21" workbookViewId="0">
      <selection activeCell="G26" sqref="G26"/>
    </sheetView>
  </sheetViews>
  <sheetFormatPr baseColWidth="10" defaultRowHeight="12.75" x14ac:dyDescent="0.2"/>
  <cols>
    <col min="1" max="1" width="10.5703125" style="322" customWidth="1"/>
    <col min="2" max="2" width="8.140625" style="322" customWidth="1"/>
    <col min="3" max="3" width="30.85546875" style="322" customWidth="1"/>
    <col min="4" max="5" width="11.42578125" style="322"/>
    <col min="6" max="6" width="11.85546875" style="322" customWidth="1"/>
    <col min="7" max="7" width="11" style="322" customWidth="1"/>
    <col min="8" max="13" width="9.28515625" style="322" hidden="1" customWidth="1"/>
    <col min="14" max="15" width="9.28515625" style="322" customWidth="1"/>
    <col min="16" max="20" width="9.28515625" style="322" hidden="1" customWidth="1"/>
    <col min="21" max="21" width="21.85546875" style="322" customWidth="1"/>
    <col min="22" max="24" width="8.85546875" style="322" customWidth="1"/>
    <col min="25" max="25" width="12.7109375" style="322" customWidth="1"/>
    <col min="26" max="16384" width="11.42578125" style="322"/>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s="323" customFormat="1"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s="323" customFormat="1"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53</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23"/>
      <c r="B8" s="23"/>
      <c r="C8" s="23"/>
      <c r="D8" s="23"/>
      <c r="E8" s="23"/>
      <c r="F8" s="23"/>
      <c r="G8" s="23"/>
      <c r="H8" s="23"/>
      <c r="I8" s="23"/>
      <c r="J8" s="23"/>
      <c r="K8" s="23"/>
      <c r="L8" s="23"/>
      <c r="M8" s="23"/>
      <c r="N8" s="23"/>
      <c r="O8" s="23"/>
      <c r="P8" s="23"/>
      <c r="Q8" s="23"/>
      <c r="R8" s="23"/>
      <c r="S8" s="23"/>
      <c r="T8" s="23"/>
      <c r="U8" s="23"/>
      <c r="V8" s="23"/>
      <c r="W8" s="23"/>
      <c r="X8" s="23"/>
    </row>
    <row r="9" spans="1:24" x14ac:dyDescent="0.2">
      <c r="A9" s="285" t="s">
        <v>423</v>
      </c>
      <c r="B9" s="286">
        <v>134</v>
      </c>
      <c r="C9" s="287" t="s">
        <v>474</v>
      </c>
      <c r="D9" s="299"/>
      <c r="E9" s="1"/>
      <c r="F9" s="1"/>
      <c r="G9" s="1"/>
      <c r="H9" s="1"/>
      <c r="I9" s="1"/>
      <c r="J9" s="1"/>
      <c r="K9" s="1"/>
      <c r="L9" s="1"/>
      <c r="M9" s="1"/>
      <c r="N9" s="1"/>
      <c r="O9" s="1"/>
      <c r="P9" s="1"/>
      <c r="Q9" s="1"/>
      <c r="R9" s="1"/>
      <c r="S9" s="1"/>
      <c r="T9" s="14"/>
    </row>
    <row r="10" spans="1:24" x14ac:dyDescent="0.2">
      <c r="A10" s="285" t="s">
        <v>1</v>
      </c>
      <c r="B10" s="286">
        <v>6</v>
      </c>
      <c r="C10" s="287" t="s">
        <v>475</v>
      </c>
      <c r="D10" s="299"/>
      <c r="E10" s="324"/>
      <c r="F10" s="324"/>
      <c r="G10" s="324"/>
      <c r="H10" s="324"/>
      <c r="I10" s="324"/>
      <c r="J10" s="324"/>
      <c r="K10" s="324"/>
      <c r="L10" s="325"/>
      <c r="M10" s="325"/>
      <c r="N10" s="325"/>
      <c r="O10" s="325"/>
      <c r="P10" s="325"/>
      <c r="Q10" s="325"/>
      <c r="R10" s="325"/>
      <c r="S10" s="325"/>
      <c r="T10" s="325"/>
    </row>
    <row r="11" spans="1:24" x14ac:dyDescent="0.2">
      <c r="A11" s="285" t="s">
        <v>426</v>
      </c>
      <c r="B11" s="286">
        <v>1</v>
      </c>
      <c r="C11" s="287" t="s">
        <v>476</v>
      </c>
      <c r="D11" s="299"/>
      <c r="E11" s="324"/>
      <c r="F11" s="324"/>
      <c r="G11" s="324"/>
      <c r="H11" s="324"/>
      <c r="I11" s="324"/>
      <c r="J11" s="324"/>
      <c r="K11" s="324"/>
      <c r="L11" s="325"/>
      <c r="M11" s="325"/>
      <c r="N11" s="325"/>
      <c r="O11" s="325"/>
      <c r="P11" s="325"/>
      <c r="Q11" s="325"/>
      <c r="R11" s="325"/>
      <c r="S11" s="325"/>
      <c r="T11" s="325"/>
    </row>
    <row r="12" spans="1:24" x14ac:dyDescent="0.2">
      <c r="A12" s="285" t="s">
        <v>7</v>
      </c>
      <c r="B12" s="289">
        <v>16</v>
      </c>
      <c r="C12" s="287" t="s">
        <v>477</v>
      </c>
      <c r="D12" s="299"/>
      <c r="E12" s="324"/>
      <c r="F12" s="324"/>
      <c r="G12" s="324"/>
      <c r="H12" s="324"/>
      <c r="I12" s="324"/>
      <c r="J12" s="324"/>
      <c r="K12" s="324"/>
      <c r="L12" s="325"/>
      <c r="M12" s="325"/>
      <c r="N12" s="325"/>
      <c r="O12" s="325"/>
      <c r="P12" s="325"/>
      <c r="Q12" s="325"/>
      <c r="R12" s="325"/>
      <c r="S12" s="325"/>
      <c r="T12" s="325"/>
    </row>
    <row r="13" spans="1:24" x14ac:dyDescent="0.2">
      <c r="A13" s="285" t="s">
        <v>411</v>
      </c>
      <c r="B13" s="286">
        <v>1</v>
      </c>
      <c r="C13" s="287" t="s">
        <v>478</v>
      </c>
      <c r="D13" s="299"/>
      <c r="E13" s="324"/>
      <c r="F13" s="324"/>
      <c r="G13" s="324"/>
      <c r="H13" s="324"/>
      <c r="I13" s="324"/>
      <c r="J13" s="324"/>
      <c r="K13" s="324"/>
      <c r="L13" s="325"/>
      <c r="M13" s="325"/>
      <c r="N13" s="325"/>
      <c r="O13" s="325"/>
      <c r="P13" s="325"/>
      <c r="Q13" s="325"/>
      <c r="R13" s="325"/>
      <c r="S13" s="325"/>
      <c r="T13" s="325"/>
    </row>
    <row r="14" spans="1:24" x14ac:dyDescent="0.2">
      <c r="A14" s="324"/>
      <c r="B14" s="324"/>
      <c r="C14" s="324"/>
      <c r="D14" s="324"/>
      <c r="E14" s="324"/>
      <c r="F14" s="324"/>
      <c r="G14" s="324"/>
      <c r="H14" s="324"/>
      <c r="I14" s="324"/>
      <c r="J14" s="324"/>
      <c r="K14" s="324"/>
      <c r="L14" s="325"/>
      <c r="M14" s="325"/>
      <c r="N14" s="325"/>
      <c r="O14" s="325"/>
      <c r="P14" s="325"/>
      <c r="Q14" s="325" t="s">
        <v>40</v>
      </c>
      <c r="R14" s="325"/>
      <c r="S14" s="325"/>
      <c r="T14" s="325"/>
      <c r="U14" s="326"/>
      <c r="X14" s="325"/>
    </row>
    <row r="15" spans="1:24" x14ac:dyDescent="0.2">
      <c r="A15" s="747" t="s">
        <v>4</v>
      </c>
      <c r="B15" s="747"/>
      <c r="C15" s="747"/>
      <c r="D15" s="747"/>
      <c r="E15" s="747"/>
      <c r="F15" s="747"/>
      <c r="G15" s="747"/>
      <c r="H15" s="747"/>
      <c r="I15" s="747"/>
      <c r="J15" s="747"/>
      <c r="K15" s="747"/>
      <c r="L15" s="747"/>
      <c r="M15" s="747"/>
      <c r="N15" s="747"/>
      <c r="O15" s="747"/>
      <c r="P15" s="747"/>
      <c r="Q15" s="747"/>
      <c r="R15" s="747"/>
      <c r="S15" s="747"/>
      <c r="T15" s="747"/>
      <c r="U15" s="747"/>
      <c r="V15" s="747"/>
      <c r="W15" s="747"/>
      <c r="X15" s="747"/>
    </row>
    <row r="16" spans="1:24" ht="37.15" customHeight="1" x14ac:dyDescent="0.2">
      <c r="A16" s="748" t="s">
        <v>479</v>
      </c>
      <c r="B16" s="748"/>
      <c r="C16" s="748"/>
      <c r="D16" s="748"/>
      <c r="E16" s="748"/>
      <c r="F16" s="748"/>
      <c r="G16" s="748"/>
      <c r="H16" s="748"/>
      <c r="I16" s="748"/>
      <c r="J16" s="748"/>
      <c r="K16" s="748"/>
      <c r="L16" s="748"/>
      <c r="M16" s="748"/>
      <c r="N16" s="748"/>
      <c r="O16" s="748"/>
      <c r="P16" s="748"/>
      <c r="Q16" s="748"/>
      <c r="R16" s="748"/>
      <c r="S16" s="748"/>
      <c r="T16" s="748"/>
      <c r="U16" s="748"/>
      <c r="V16" s="748"/>
      <c r="W16" s="748"/>
      <c r="X16" s="748"/>
    </row>
    <row r="17" spans="1:27" x14ac:dyDescent="0.2">
      <c r="A17" s="325"/>
      <c r="B17" s="325"/>
      <c r="C17" s="325"/>
      <c r="D17" s="325"/>
      <c r="E17" s="325"/>
      <c r="F17" s="325"/>
      <c r="G17" s="325"/>
      <c r="H17" s="325"/>
      <c r="I17" s="325"/>
      <c r="J17" s="325"/>
      <c r="K17" s="325"/>
      <c r="L17" s="325"/>
      <c r="M17" s="325"/>
      <c r="N17" s="325"/>
      <c r="O17" s="325"/>
      <c r="P17" s="325"/>
      <c r="Q17" s="325"/>
      <c r="R17" s="325"/>
      <c r="S17" s="325"/>
      <c r="T17" s="325"/>
    </row>
    <row r="18" spans="1:27" ht="12.75" customHeight="1" x14ac:dyDescent="0.2">
      <c r="A18" s="588" t="s">
        <v>5</v>
      </c>
      <c r="B18" s="589"/>
      <c r="C18" s="590"/>
      <c r="D18" s="578" t="s">
        <v>8</v>
      </c>
      <c r="E18" s="578" t="s">
        <v>480</v>
      </c>
      <c r="F18" s="580" t="s">
        <v>19</v>
      </c>
      <c r="G18" s="581"/>
      <c r="H18" s="580" t="s">
        <v>20</v>
      </c>
      <c r="I18" s="581"/>
      <c r="J18" s="588" t="s">
        <v>14</v>
      </c>
      <c r="K18" s="590"/>
      <c r="L18" s="588" t="s">
        <v>10</v>
      </c>
      <c r="M18" s="590"/>
      <c r="N18" s="588" t="s">
        <v>13</v>
      </c>
      <c r="O18" s="590"/>
      <c r="P18" s="588" t="s">
        <v>15</v>
      </c>
      <c r="Q18" s="590"/>
      <c r="R18" s="586" t="s">
        <v>28</v>
      </c>
      <c r="S18" s="586"/>
      <c r="T18" s="586"/>
      <c r="U18" s="598" t="s">
        <v>29</v>
      </c>
      <c r="V18" s="580" t="s">
        <v>31</v>
      </c>
      <c r="W18" s="587"/>
      <c r="X18" s="581"/>
    </row>
    <row r="19" spans="1:27" ht="24" x14ac:dyDescent="0.2">
      <c r="A19" s="26" t="s">
        <v>17</v>
      </c>
      <c r="B19" s="586" t="s">
        <v>481</v>
      </c>
      <c r="C19" s="586"/>
      <c r="D19" s="579"/>
      <c r="E19" s="579"/>
      <c r="F19" s="25" t="s">
        <v>21</v>
      </c>
      <c r="G19" s="25" t="s">
        <v>22</v>
      </c>
      <c r="H19" s="25" t="s">
        <v>23</v>
      </c>
      <c r="I19" s="25" t="s">
        <v>24</v>
      </c>
      <c r="J19" s="2" t="s">
        <v>11</v>
      </c>
      <c r="K19" s="2" t="s">
        <v>12</v>
      </c>
      <c r="L19" s="2" t="s">
        <v>11</v>
      </c>
      <c r="M19" s="2" t="s">
        <v>12</v>
      </c>
      <c r="N19" s="2" t="s">
        <v>11</v>
      </c>
      <c r="O19" s="2" t="s">
        <v>12</v>
      </c>
      <c r="P19" s="2" t="s">
        <v>11</v>
      </c>
      <c r="Q19" s="2" t="s">
        <v>12</v>
      </c>
      <c r="R19" s="2" t="s">
        <v>11</v>
      </c>
      <c r="S19" s="2" t="s">
        <v>12</v>
      </c>
      <c r="T19" s="2" t="s">
        <v>30</v>
      </c>
      <c r="U19" s="598"/>
      <c r="V19" s="25" t="s">
        <v>32</v>
      </c>
      <c r="W19" s="25" t="s">
        <v>33</v>
      </c>
      <c r="X19" s="25" t="s">
        <v>34</v>
      </c>
    </row>
    <row r="20" spans="1:27" ht="55.5" customHeight="1" x14ac:dyDescent="0.2">
      <c r="A20" s="327">
        <v>1</v>
      </c>
      <c r="B20" s="749" t="s">
        <v>482</v>
      </c>
      <c r="C20" s="750"/>
      <c r="D20" s="328" t="s">
        <v>483</v>
      </c>
      <c r="E20" s="328">
        <v>50</v>
      </c>
      <c r="F20" s="300">
        <f>$F$25*E20/100</f>
        <v>2928535</v>
      </c>
      <c r="G20" s="300">
        <f>$G$25*E20/100</f>
        <v>1765938.5</v>
      </c>
      <c r="H20" s="329">
        <f t="shared" ref="H20:I24" si="0">J20+L20+N20+P20</f>
        <v>120</v>
      </c>
      <c r="I20" s="329">
        <f t="shared" si="0"/>
        <v>349</v>
      </c>
      <c r="J20" s="327">
        <v>40</v>
      </c>
      <c r="K20" s="330">
        <v>84</v>
      </c>
      <c r="L20" s="327">
        <v>40</v>
      </c>
      <c r="M20" s="329">
        <v>153</v>
      </c>
      <c r="N20" s="327">
        <v>40</v>
      </c>
      <c r="O20" s="329">
        <v>112</v>
      </c>
      <c r="P20" s="327"/>
      <c r="Q20" s="329"/>
      <c r="R20" s="29">
        <f t="shared" ref="R20:S24" si="1">J20+L20+N20+P20</f>
        <v>120</v>
      </c>
      <c r="S20" s="29">
        <f t="shared" si="1"/>
        <v>349</v>
      </c>
      <c r="T20" s="29">
        <f>S20-R20</f>
        <v>229</v>
      </c>
      <c r="U20" s="32"/>
      <c r="V20" s="3">
        <f>O20/N20*100</f>
        <v>280</v>
      </c>
      <c r="W20" s="3">
        <f t="shared" ref="W20:W25" si="2">G20/F20*100</f>
        <v>60.301089111108453</v>
      </c>
      <c r="X20" s="3">
        <f t="shared" ref="X20:X25" si="3">W20/V20*100</f>
        <v>21.536103253967305</v>
      </c>
      <c r="Y20" s="331" t="s">
        <v>111</v>
      </c>
      <c r="Z20" s="331"/>
    </row>
    <row r="21" spans="1:27" ht="41.25" customHeight="1" x14ac:dyDescent="0.2">
      <c r="A21" s="327">
        <v>2</v>
      </c>
      <c r="B21" s="749" t="s">
        <v>484</v>
      </c>
      <c r="C21" s="750"/>
      <c r="D21" s="328" t="s">
        <v>485</v>
      </c>
      <c r="E21" s="328">
        <v>15</v>
      </c>
      <c r="F21" s="300">
        <f>$F$25*E21/100</f>
        <v>878560.5</v>
      </c>
      <c r="G21" s="300">
        <f>$G$25*E21/100</f>
        <v>529781.55000000005</v>
      </c>
      <c r="H21" s="329">
        <f t="shared" si="0"/>
        <v>1102</v>
      </c>
      <c r="I21" s="329">
        <f t="shared" si="0"/>
        <v>1194</v>
      </c>
      <c r="J21" s="327">
        <v>1</v>
      </c>
      <c r="K21" s="330">
        <v>47</v>
      </c>
      <c r="L21" s="327">
        <v>1100</v>
      </c>
      <c r="M21" s="329">
        <v>1116</v>
      </c>
      <c r="N21" s="327">
        <v>1</v>
      </c>
      <c r="O21" s="329">
        <v>31</v>
      </c>
      <c r="P21" s="327"/>
      <c r="Q21" s="329"/>
      <c r="R21" s="29"/>
      <c r="S21" s="29"/>
      <c r="T21" s="29"/>
      <c r="U21" s="332"/>
      <c r="V21" s="3">
        <f t="shared" ref="V21:V25" si="4">O21/N21*100</f>
        <v>3100</v>
      </c>
      <c r="W21" s="3">
        <f t="shared" si="2"/>
        <v>60.30108911110846</v>
      </c>
      <c r="X21" s="3">
        <f t="shared" si="3"/>
        <v>1.9451964229389824</v>
      </c>
      <c r="Y21" s="331"/>
      <c r="AA21" s="331"/>
    </row>
    <row r="22" spans="1:27" ht="45" customHeight="1" x14ac:dyDescent="0.2">
      <c r="A22" s="327">
        <v>3</v>
      </c>
      <c r="B22" s="749" t="s">
        <v>486</v>
      </c>
      <c r="C22" s="750"/>
      <c r="D22" s="328" t="s">
        <v>483</v>
      </c>
      <c r="E22" s="328">
        <v>5</v>
      </c>
      <c r="F22" s="300">
        <f>$F$25*E22/100</f>
        <v>292853.5</v>
      </c>
      <c r="G22" s="300">
        <f>$G$25*E22/100</f>
        <v>176593.85</v>
      </c>
      <c r="H22" s="329">
        <f t="shared" si="0"/>
        <v>5</v>
      </c>
      <c r="I22" s="329">
        <f t="shared" si="0"/>
        <v>5</v>
      </c>
      <c r="J22" s="327">
        <v>2</v>
      </c>
      <c r="K22" s="330">
        <v>2</v>
      </c>
      <c r="L22" s="327">
        <v>2</v>
      </c>
      <c r="M22" s="329">
        <v>2</v>
      </c>
      <c r="N22" s="327">
        <v>1</v>
      </c>
      <c r="O22" s="329">
        <v>1</v>
      </c>
      <c r="P22" s="327"/>
      <c r="Q22" s="329"/>
      <c r="R22" s="29">
        <f t="shared" si="1"/>
        <v>5</v>
      </c>
      <c r="S22" s="29">
        <f t="shared" si="1"/>
        <v>5</v>
      </c>
      <c r="T22" s="29">
        <f>S22-R22</f>
        <v>0</v>
      </c>
      <c r="U22" s="32"/>
      <c r="V22" s="3">
        <f t="shared" si="4"/>
        <v>100</v>
      </c>
      <c r="W22" s="3">
        <f t="shared" si="2"/>
        <v>60.301089111108453</v>
      </c>
      <c r="X22" s="3">
        <f t="shared" si="3"/>
        <v>60.301089111108453</v>
      </c>
      <c r="Y22" s="331" t="s">
        <v>111</v>
      </c>
      <c r="Z22" s="331"/>
    </row>
    <row r="23" spans="1:27" ht="84" x14ac:dyDescent="0.2">
      <c r="A23" s="327">
        <v>4</v>
      </c>
      <c r="B23" s="749" t="s">
        <v>487</v>
      </c>
      <c r="C23" s="750"/>
      <c r="D23" s="328" t="s">
        <v>483</v>
      </c>
      <c r="E23" s="328">
        <v>15</v>
      </c>
      <c r="F23" s="300">
        <f>$F$25*E23/100</f>
        <v>878560.5</v>
      </c>
      <c r="G23" s="300">
        <f>$G$25*E23/100</f>
        <v>529781.55000000005</v>
      </c>
      <c r="H23" s="329">
        <f t="shared" si="0"/>
        <v>3</v>
      </c>
      <c r="I23" s="329">
        <f t="shared" si="0"/>
        <v>3</v>
      </c>
      <c r="J23" s="327">
        <v>1</v>
      </c>
      <c r="K23" s="330">
        <v>3</v>
      </c>
      <c r="L23" s="327">
        <v>1</v>
      </c>
      <c r="M23" s="329">
        <v>1</v>
      </c>
      <c r="N23" s="327">
        <v>1</v>
      </c>
      <c r="O23" s="329">
        <v>-1</v>
      </c>
      <c r="P23" s="327"/>
      <c r="Q23" s="329"/>
      <c r="R23" s="29"/>
      <c r="S23" s="29"/>
      <c r="T23" s="29"/>
      <c r="U23" s="32" t="s">
        <v>488</v>
      </c>
      <c r="V23" s="3">
        <f t="shared" si="4"/>
        <v>-100</v>
      </c>
      <c r="W23" s="3">
        <f t="shared" si="2"/>
        <v>60.30108911110846</v>
      </c>
      <c r="X23" s="3">
        <f t="shared" si="3"/>
        <v>-60.30108911110846</v>
      </c>
      <c r="Y23" s="331"/>
      <c r="Z23" s="331"/>
    </row>
    <row r="24" spans="1:27" ht="48.75" customHeight="1" x14ac:dyDescent="0.2">
      <c r="A24" s="327">
        <v>5</v>
      </c>
      <c r="B24" s="749" t="s">
        <v>489</v>
      </c>
      <c r="C24" s="750"/>
      <c r="D24" s="328" t="s">
        <v>483</v>
      </c>
      <c r="E24" s="328">
        <v>15</v>
      </c>
      <c r="F24" s="300">
        <f>$F$25*E24/100</f>
        <v>878560.5</v>
      </c>
      <c r="G24" s="300">
        <f>$G$25*E24/100</f>
        <v>529781.55000000005</v>
      </c>
      <c r="H24" s="329">
        <f t="shared" si="0"/>
        <v>150</v>
      </c>
      <c r="I24" s="329">
        <f t="shared" si="0"/>
        <v>233</v>
      </c>
      <c r="J24" s="327">
        <v>50</v>
      </c>
      <c r="K24" s="330">
        <v>79</v>
      </c>
      <c r="L24" s="327">
        <v>50</v>
      </c>
      <c r="M24" s="329">
        <v>79</v>
      </c>
      <c r="N24" s="327">
        <v>50</v>
      </c>
      <c r="O24" s="329">
        <v>75</v>
      </c>
      <c r="P24" s="327"/>
      <c r="Q24" s="329"/>
      <c r="R24" s="29">
        <f t="shared" si="1"/>
        <v>150</v>
      </c>
      <c r="S24" s="29">
        <f t="shared" si="1"/>
        <v>233</v>
      </c>
      <c r="T24" s="29">
        <f>S24-R24</f>
        <v>83</v>
      </c>
      <c r="U24" s="32"/>
      <c r="V24" s="3">
        <f t="shared" si="4"/>
        <v>150</v>
      </c>
      <c r="W24" s="3">
        <f t="shared" si="2"/>
        <v>60.30108911110846</v>
      </c>
      <c r="X24" s="3">
        <f t="shared" si="3"/>
        <v>40.200726074072307</v>
      </c>
      <c r="Y24" s="331" t="s">
        <v>111</v>
      </c>
      <c r="Z24" s="331"/>
    </row>
    <row r="25" spans="1:27" s="1" customFormat="1" ht="12" x14ac:dyDescent="0.2">
      <c r="A25" s="575" t="s">
        <v>25</v>
      </c>
      <c r="B25" s="576"/>
      <c r="C25" s="577"/>
      <c r="D25" s="9"/>
      <c r="E25" s="9">
        <f>SUM(E20:E24)</f>
        <v>100</v>
      </c>
      <c r="F25" s="300">
        <v>5857070</v>
      </c>
      <c r="G25" s="300">
        <v>3531877</v>
      </c>
      <c r="H25" s="9">
        <f t="shared" ref="H25:T25" si="5">SUM(H20:H24)</f>
        <v>1380</v>
      </c>
      <c r="I25" s="9">
        <f t="shared" si="5"/>
        <v>1784</v>
      </c>
      <c r="J25" s="9">
        <f t="shared" si="5"/>
        <v>94</v>
      </c>
      <c r="K25" s="9">
        <f t="shared" si="5"/>
        <v>215</v>
      </c>
      <c r="L25" s="5">
        <f t="shared" si="5"/>
        <v>1193</v>
      </c>
      <c r="M25" s="9">
        <f t="shared" si="5"/>
        <v>1351</v>
      </c>
      <c r="N25" s="9">
        <f t="shared" si="5"/>
        <v>93</v>
      </c>
      <c r="O25" s="9">
        <f t="shared" si="5"/>
        <v>218</v>
      </c>
      <c r="P25" s="9">
        <f t="shared" si="5"/>
        <v>0</v>
      </c>
      <c r="Q25" s="9">
        <f t="shared" si="5"/>
        <v>0</v>
      </c>
      <c r="R25" s="9">
        <f t="shared" si="5"/>
        <v>275</v>
      </c>
      <c r="S25" s="9">
        <f t="shared" si="5"/>
        <v>587</v>
      </c>
      <c r="T25" s="9">
        <f t="shared" si="5"/>
        <v>312</v>
      </c>
      <c r="U25" s="5"/>
      <c r="V25" s="3">
        <f t="shared" si="4"/>
        <v>234.40860215053766</v>
      </c>
      <c r="W25" s="3">
        <f t="shared" si="2"/>
        <v>60.301089111108453</v>
      </c>
      <c r="X25" s="3">
        <f t="shared" si="3"/>
        <v>25.724776547399475</v>
      </c>
    </row>
    <row r="26" spans="1:27" s="4" customFormat="1" ht="12" x14ac:dyDescent="0.2">
      <c r="F26" s="6"/>
    </row>
    <row r="27" spans="1:27" s="4" customFormat="1" ht="12" x14ac:dyDescent="0.2">
      <c r="B27" s="7" t="s">
        <v>26</v>
      </c>
      <c r="F27" s="6"/>
      <c r="H27" s="4" t="s">
        <v>27</v>
      </c>
    </row>
  </sheetData>
  <mergeCells count="28">
    <mergeCell ref="A25:C25"/>
    <mergeCell ref="N18:O18"/>
    <mergeCell ref="P18:Q18"/>
    <mergeCell ref="R18:T18"/>
    <mergeCell ref="U18:U19"/>
    <mergeCell ref="B20:C20"/>
    <mergeCell ref="B21:C21"/>
    <mergeCell ref="B22:C22"/>
    <mergeCell ref="B23:C23"/>
    <mergeCell ref="B24:C24"/>
    <mergeCell ref="V18:X18"/>
    <mergeCell ref="B19:C19"/>
    <mergeCell ref="A7:X7"/>
    <mergeCell ref="A15:X15"/>
    <mergeCell ref="A16:X16"/>
    <mergeCell ref="A18:C18"/>
    <mergeCell ref="D18:D19"/>
    <mergeCell ref="E18:E19"/>
    <mergeCell ref="F18:G18"/>
    <mergeCell ref="H18:I18"/>
    <mergeCell ref="J18:K18"/>
    <mergeCell ref="L18:M18"/>
    <mergeCell ref="A6:X6"/>
    <mergeCell ref="A1:X1"/>
    <mergeCell ref="A2:X2"/>
    <mergeCell ref="A3:X3"/>
    <mergeCell ref="A4:X4"/>
    <mergeCell ref="A5:X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topLeftCell="A21" workbookViewId="0">
      <selection activeCell="G25" sqref="G25"/>
    </sheetView>
  </sheetViews>
  <sheetFormatPr baseColWidth="10" defaultRowHeight="12.75" x14ac:dyDescent="0.2"/>
  <cols>
    <col min="1" max="1" width="14.42578125" style="322" customWidth="1"/>
    <col min="2" max="2" width="7.5703125" style="322" customWidth="1"/>
    <col min="3" max="3" width="30.85546875" style="322" customWidth="1"/>
    <col min="4" max="4" width="11.7109375" style="322" customWidth="1"/>
    <col min="5" max="5" width="14" style="322" customWidth="1"/>
    <col min="6" max="6" width="12.85546875" style="322" customWidth="1"/>
    <col min="7" max="7" width="12.42578125" style="322" customWidth="1"/>
    <col min="8" max="8" width="10.140625" style="322" hidden="1" customWidth="1"/>
    <col min="9" max="9" width="8.85546875" style="322" hidden="1" customWidth="1"/>
    <col min="10" max="10" width="10.85546875" style="322" hidden="1" customWidth="1"/>
    <col min="11" max="11" width="8.85546875" style="322" hidden="1" customWidth="1"/>
    <col min="12" max="12" width="11" style="322" hidden="1" customWidth="1"/>
    <col min="13" max="13" width="8.85546875" style="322" hidden="1" customWidth="1"/>
    <col min="14" max="14" width="10.28515625" style="322" customWidth="1"/>
    <col min="15" max="15" width="8.85546875" style="322" customWidth="1"/>
    <col min="16" max="16" width="10.28515625" style="322" hidden="1" customWidth="1"/>
    <col min="17" max="17" width="8.85546875" style="322" hidden="1" customWidth="1"/>
    <col min="18" max="18" width="11.140625" style="322" hidden="1" customWidth="1"/>
    <col min="19" max="20" width="8.85546875" style="322" hidden="1" customWidth="1"/>
    <col min="21" max="21" width="24" style="322" customWidth="1"/>
    <col min="22" max="24" width="8.85546875" style="322" customWidth="1"/>
    <col min="25" max="25" width="11.5703125" style="322" customWidth="1"/>
    <col min="26" max="16384" width="11.42578125" style="322"/>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74" t="s">
        <v>55</v>
      </c>
      <c r="B4" s="574"/>
      <c r="C4" s="574"/>
      <c r="D4" s="574"/>
      <c r="E4" s="574"/>
      <c r="F4" s="574"/>
      <c r="G4" s="574"/>
      <c r="H4" s="574"/>
      <c r="I4" s="574"/>
      <c r="J4" s="574"/>
      <c r="K4" s="574"/>
      <c r="L4" s="574"/>
      <c r="M4" s="574"/>
      <c r="N4" s="574"/>
      <c r="O4" s="574"/>
      <c r="P4" s="574"/>
      <c r="Q4" s="574"/>
      <c r="R4" s="574"/>
      <c r="S4" s="574"/>
      <c r="T4" s="574"/>
      <c r="U4" s="574"/>
      <c r="V4" s="574"/>
      <c r="W4" s="574"/>
      <c r="X4" s="574"/>
    </row>
    <row r="5" spans="1:24" hidden="1" x14ac:dyDescent="0.2">
      <c r="A5" s="574" t="s">
        <v>56</v>
      </c>
      <c r="B5" s="574"/>
      <c r="C5" s="574"/>
      <c r="D5" s="574"/>
      <c r="E5" s="574"/>
      <c r="F5" s="574"/>
      <c r="G5" s="574"/>
      <c r="H5" s="574"/>
      <c r="I5" s="574"/>
      <c r="J5" s="574"/>
      <c r="K5" s="574"/>
      <c r="L5" s="574"/>
      <c r="M5" s="574"/>
      <c r="N5" s="574"/>
      <c r="O5" s="574"/>
      <c r="P5" s="574"/>
      <c r="Q5" s="574"/>
      <c r="R5" s="574"/>
      <c r="S5" s="574"/>
      <c r="T5" s="574"/>
      <c r="U5" s="574"/>
      <c r="V5" s="574"/>
      <c r="W5" s="574"/>
      <c r="X5" s="574"/>
    </row>
    <row r="6" spans="1:24" x14ac:dyDescent="0.2">
      <c r="A6" s="574" t="s">
        <v>57</v>
      </c>
      <c r="B6" s="574"/>
      <c r="C6" s="574"/>
      <c r="D6" s="574"/>
      <c r="E6" s="574"/>
      <c r="F6" s="574"/>
      <c r="G6" s="574"/>
      <c r="H6" s="574"/>
      <c r="I6" s="574"/>
      <c r="J6" s="574"/>
      <c r="K6" s="574"/>
      <c r="L6" s="574"/>
      <c r="M6" s="574"/>
      <c r="N6" s="574"/>
      <c r="O6" s="574"/>
      <c r="P6" s="574"/>
      <c r="Q6" s="574"/>
      <c r="R6" s="574"/>
      <c r="S6" s="574"/>
      <c r="T6" s="574"/>
      <c r="U6" s="574"/>
      <c r="V6" s="574"/>
      <c r="W6" s="574"/>
      <c r="X6" s="574"/>
    </row>
    <row r="7" spans="1:24" hidden="1" x14ac:dyDescent="0.2">
      <c r="A7" s="574" t="s">
        <v>130</v>
      </c>
      <c r="B7" s="574"/>
      <c r="C7" s="574"/>
      <c r="D7" s="574"/>
      <c r="E7" s="574"/>
      <c r="F7" s="574"/>
      <c r="G7" s="574"/>
      <c r="H7" s="574"/>
      <c r="I7" s="574"/>
      <c r="J7" s="574"/>
      <c r="K7" s="574"/>
      <c r="L7" s="574"/>
      <c r="M7" s="574"/>
      <c r="N7" s="574"/>
      <c r="O7" s="574"/>
      <c r="P7" s="574"/>
      <c r="Q7" s="574"/>
      <c r="R7" s="574"/>
      <c r="S7" s="574"/>
      <c r="T7" s="574"/>
      <c r="U7" s="574"/>
      <c r="V7" s="574"/>
      <c r="W7" s="574"/>
      <c r="X7" s="574"/>
    </row>
    <row r="8" spans="1:24" x14ac:dyDescent="0.2">
      <c r="A8" s="22"/>
      <c r="B8" s="22"/>
      <c r="C8" s="22"/>
      <c r="D8" s="22"/>
      <c r="E8" s="22"/>
      <c r="F8" s="22"/>
      <c r="G8" s="22"/>
      <c r="H8" s="22"/>
      <c r="I8" s="22"/>
      <c r="J8" s="22"/>
      <c r="K8" s="22"/>
      <c r="L8" s="22"/>
      <c r="M8" s="22"/>
      <c r="N8" s="22"/>
      <c r="O8" s="22"/>
      <c r="P8" s="22"/>
      <c r="Q8" s="22"/>
      <c r="R8" s="22"/>
      <c r="S8" s="22"/>
      <c r="T8" s="22"/>
      <c r="U8" s="22"/>
      <c r="V8" s="22"/>
      <c r="W8" s="22"/>
      <c r="X8" s="22"/>
    </row>
    <row r="9" spans="1:24" s="354" customFormat="1" ht="12" x14ac:dyDescent="0.2">
      <c r="A9" s="285" t="s">
        <v>423</v>
      </c>
      <c r="B9" s="352">
        <v>134</v>
      </c>
      <c r="C9" s="353" t="s">
        <v>474</v>
      </c>
      <c r="D9" s="288"/>
      <c r="E9" s="1"/>
      <c r="F9" s="1"/>
      <c r="G9" s="1"/>
      <c r="H9" s="1"/>
      <c r="I9" s="1"/>
      <c r="J9" s="1"/>
      <c r="K9" s="1"/>
      <c r="L9" s="1"/>
      <c r="M9" s="1"/>
      <c r="N9" s="1"/>
      <c r="O9" s="1"/>
      <c r="P9" s="1"/>
      <c r="Q9" s="1"/>
    </row>
    <row r="10" spans="1:24" s="354" customFormat="1" ht="12" x14ac:dyDescent="0.2">
      <c r="A10" s="285" t="s">
        <v>1</v>
      </c>
      <c r="B10" s="352">
        <v>6</v>
      </c>
      <c r="C10" s="353" t="s">
        <v>520</v>
      </c>
      <c r="D10" s="288"/>
      <c r="E10" s="324"/>
      <c r="F10" s="324"/>
      <c r="G10" s="324"/>
      <c r="H10" s="324"/>
      <c r="I10" s="324"/>
      <c r="J10" s="324"/>
      <c r="K10" s="324"/>
      <c r="L10" s="325"/>
      <c r="M10" s="325"/>
      <c r="N10" s="325"/>
      <c r="O10" s="325"/>
      <c r="P10" s="325"/>
      <c r="Q10" s="325"/>
    </row>
    <row r="11" spans="1:24" s="354" customFormat="1" ht="12" x14ac:dyDescent="0.2">
      <c r="A11" s="285" t="s">
        <v>426</v>
      </c>
      <c r="B11" s="352">
        <v>4</v>
      </c>
      <c r="C11" s="353" t="s">
        <v>521</v>
      </c>
      <c r="D11" s="288"/>
      <c r="E11" s="324"/>
      <c r="F11" s="324"/>
      <c r="G11" s="324"/>
      <c r="H11" s="324"/>
      <c r="I11" s="324"/>
      <c r="J11" s="324"/>
      <c r="K11" s="324"/>
      <c r="L11" s="325"/>
      <c r="M11" s="325"/>
      <c r="N11" s="325"/>
      <c r="O11" s="325"/>
      <c r="P11" s="325"/>
      <c r="Q11" s="325"/>
    </row>
    <row r="12" spans="1:24" s="354" customFormat="1" ht="12" x14ac:dyDescent="0.2">
      <c r="A12" s="285" t="s">
        <v>7</v>
      </c>
      <c r="B12" s="355">
        <v>16</v>
      </c>
      <c r="C12" s="353" t="s">
        <v>477</v>
      </c>
      <c r="D12" s="288"/>
      <c r="E12" s="324"/>
      <c r="F12" s="324"/>
      <c r="G12" s="324"/>
      <c r="H12" s="324"/>
      <c r="I12" s="324"/>
      <c r="J12" s="324"/>
      <c r="K12" s="324"/>
      <c r="L12" s="325"/>
      <c r="M12" s="325"/>
      <c r="N12" s="325"/>
      <c r="O12" s="325"/>
      <c r="P12" s="325"/>
      <c r="Q12" s="325"/>
    </row>
    <row r="13" spans="1:24" s="354" customFormat="1" ht="12" x14ac:dyDescent="0.2">
      <c r="A13" s="285" t="s">
        <v>411</v>
      </c>
      <c r="B13" s="352">
        <v>8</v>
      </c>
      <c r="C13" s="353" t="s">
        <v>522</v>
      </c>
      <c r="D13" s="288"/>
      <c r="E13" s="324"/>
      <c r="F13" s="324"/>
      <c r="G13" s="324"/>
      <c r="H13" s="324"/>
      <c r="I13" s="324"/>
      <c r="J13" s="324"/>
      <c r="K13" s="324"/>
      <c r="L13" s="325"/>
      <c r="M13" s="325"/>
      <c r="N13" s="325"/>
      <c r="O13" s="325"/>
      <c r="P13" s="325"/>
      <c r="Q13" s="325"/>
    </row>
    <row r="14" spans="1:24" x14ac:dyDescent="0.2">
      <c r="A14" s="324"/>
      <c r="B14" s="324"/>
      <c r="C14" s="324"/>
      <c r="D14" s="324"/>
      <c r="E14" s="324"/>
      <c r="F14" s="324"/>
      <c r="G14" s="324"/>
      <c r="H14" s="324"/>
      <c r="I14" s="324"/>
      <c r="J14" s="324"/>
      <c r="K14" s="324"/>
      <c r="L14" s="325"/>
      <c r="M14" s="325"/>
      <c r="N14" s="325"/>
      <c r="O14" s="325"/>
      <c r="P14" s="325"/>
      <c r="Q14" s="325" t="s">
        <v>40</v>
      </c>
      <c r="U14" s="326"/>
      <c r="X14" s="326"/>
    </row>
    <row r="15" spans="1:24" x14ac:dyDescent="0.2">
      <c r="A15" s="751" t="s">
        <v>4</v>
      </c>
      <c r="B15" s="751"/>
      <c r="C15" s="751"/>
      <c r="D15" s="751"/>
      <c r="E15" s="751"/>
      <c r="F15" s="751"/>
      <c r="G15" s="751"/>
      <c r="H15" s="751"/>
      <c r="I15" s="751"/>
      <c r="J15" s="751"/>
      <c r="K15" s="751"/>
      <c r="L15" s="751"/>
      <c r="M15" s="751"/>
      <c r="N15" s="751"/>
      <c r="O15" s="751"/>
      <c r="P15" s="751"/>
      <c r="Q15" s="751"/>
      <c r="R15" s="751"/>
      <c r="S15" s="751"/>
      <c r="T15" s="751"/>
      <c r="U15" s="751"/>
      <c r="V15" s="751"/>
      <c r="W15" s="751"/>
      <c r="X15" s="751"/>
    </row>
    <row r="16" spans="1:24" ht="27.75" customHeight="1" x14ac:dyDescent="0.2">
      <c r="A16" s="748" t="s">
        <v>523</v>
      </c>
      <c r="B16" s="748"/>
      <c r="C16" s="748"/>
      <c r="D16" s="748"/>
      <c r="E16" s="748"/>
      <c r="F16" s="748"/>
      <c r="G16" s="748"/>
      <c r="H16" s="748"/>
      <c r="I16" s="748"/>
      <c r="J16" s="748"/>
      <c r="K16" s="748"/>
      <c r="L16" s="748"/>
      <c r="M16" s="748"/>
      <c r="N16" s="748"/>
      <c r="O16" s="748"/>
      <c r="P16" s="748"/>
      <c r="Q16" s="748"/>
      <c r="R16" s="748"/>
      <c r="S16" s="748"/>
      <c r="T16" s="748"/>
      <c r="U16" s="748"/>
      <c r="V16" s="748"/>
      <c r="W16" s="748"/>
      <c r="X16" s="748"/>
    </row>
    <row r="17" spans="1:26" x14ac:dyDescent="0.2">
      <c r="A17" s="325"/>
      <c r="B17" s="325"/>
      <c r="C17" s="325"/>
      <c r="D17" s="325"/>
      <c r="E17" s="325"/>
      <c r="F17" s="325"/>
      <c r="G17" s="325"/>
      <c r="H17" s="325"/>
      <c r="I17" s="325"/>
      <c r="J17" s="325"/>
      <c r="K17" s="325"/>
      <c r="L17" s="325"/>
      <c r="M17" s="325"/>
      <c r="N17" s="325"/>
      <c r="O17" s="325"/>
      <c r="P17" s="325"/>
      <c r="Q17" s="325"/>
    </row>
    <row r="18" spans="1:26" ht="12.75" customHeight="1" x14ac:dyDescent="0.2">
      <c r="A18" s="752" t="s">
        <v>5</v>
      </c>
      <c r="B18" s="753"/>
      <c r="C18" s="754"/>
      <c r="D18" s="755" t="s">
        <v>8</v>
      </c>
      <c r="E18" s="755" t="s">
        <v>480</v>
      </c>
      <c r="F18" s="757" t="s">
        <v>19</v>
      </c>
      <c r="G18" s="758"/>
      <c r="H18" s="757" t="s">
        <v>20</v>
      </c>
      <c r="I18" s="758"/>
      <c r="J18" s="752" t="s">
        <v>14</v>
      </c>
      <c r="K18" s="754"/>
      <c r="L18" s="752" t="s">
        <v>10</v>
      </c>
      <c r="M18" s="754"/>
      <c r="N18" s="752" t="s">
        <v>13</v>
      </c>
      <c r="O18" s="754"/>
      <c r="P18" s="752" t="s">
        <v>15</v>
      </c>
      <c r="Q18" s="754"/>
      <c r="R18" s="598" t="s">
        <v>28</v>
      </c>
      <c r="S18" s="598"/>
      <c r="T18" s="598"/>
      <c r="U18" s="598" t="s">
        <v>29</v>
      </c>
      <c r="V18" s="757" t="s">
        <v>31</v>
      </c>
      <c r="W18" s="759"/>
      <c r="X18" s="758"/>
    </row>
    <row r="19" spans="1:26" ht="24.75" customHeight="1" x14ac:dyDescent="0.2">
      <c r="A19" s="64" t="s">
        <v>17</v>
      </c>
      <c r="B19" s="598" t="s">
        <v>481</v>
      </c>
      <c r="C19" s="598"/>
      <c r="D19" s="756"/>
      <c r="E19" s="756"/>
      <c r="F19" s="357" t="s">
        <v>21</v>
      </c>
      <c r="G19" s="357" t="s">
        <v>22</v>
      </c>
      <c r="H19" s="357" t="s">
        <v>23</v>
      </c>
      <c r="I19" s="357" t="s">
        <v>24</v>
      </c>
      <c r="J19" s="2" t="s">
        <v>11</v>
      </c>
      <c r="K19" s="2" t="s">
        <v>12</v>
      </c>
      <c r="L19" s="2" t="s">
        <v>11</v>
      </c>
      <c r="M19" s="2" t="s">
        <v>12</v>
      </c>
      <c r="N19" s="2" t="s">
        <v>11</v>
      </c>
      <c r="O19" s="2" t="s">
        <v>12</v>
      </c>
      <c r="P19" s="2" t="s">
        <v>11</v>
      </c>
      <c r="Q19" s="2" t="s">
        <v>12</v>
      </c>
      <c r="R19" s="2" t="s">
        <v>11</v>
      </c>
      <c r="S19" s="2" t="s">
        <v>12</v>
      </c>
      <c r="T19" s="2" t="s">
        <v>30</v>
      </c>
      <c r="U19" s="598"/>
      <c r="V19" s="357" t="s">
        <v>32</v>
      </c>
      <c r="W19" s="357" t="s">
        <v>33</v>
      </c>
      <c r="X19" s="357" t="s">
        <v>34</v>
      </c>
    </row>
    <row r="20" spans="1:26" ht="48" customHeight="1" x14ac:dyDescent="0.2">
      <c r="A20" s="327">
        <v>1</v>
      </c>
      <c r="B20" s="760" t="s">
        <v>524</v>
      </c>
      <c r="C20" s="761"/>
      <c r="D20" s="328" t="s">
        <v>525</v>
      </c>
      <c r="E20" s="328">
        <v>60</v>
      </c>
      <c r="F20" s="300">
        <f>$F$24*E20/100</f>
        <v>808495.8</v>
      </c>
      <c r="G20" s="300">
        <f>$G$24*E20/100</f>
        <v>507543.6</v>
      </c>
      <c r="H20" s="358">
        <f t="shared" ref="H20:I23" si="0">J20+L20+N20+P20</f>
        <v>2700</v>
      </c>
      <c r="I20" s="358">
        <f t="shared" si="0"/>
        <v>2417</v>
      </c>
      <c r="J20" s="327">
        <v>900</v>
      </c>
      <c r="K20" s="330">
        <v>617</v>
      </c>
      <c r="L20" s="327">
        <v>900</v>
      </c>
      <c r="M20" s="329">
        <v>900</v>
      </c>
      <c r="N20" s="327">
        <v>900</v>
      </c>
      <c r="O20" s="329">
        <v>900</v>
      </c>
      <c r="P20" s="327"/>
      <c r="Q20" s="329"/>
      <c r="R20" s="29">
        <f t="shared" ref="R20:S24" si="1">J20+L20+N20+P20</f>
        <v>2700</v>
      </c>
      <c r="S20" s="29">
        <f t="shared" si="1"/>
        <v>2417</v>
      </c>
      <c r="T20" s="29">
        <f>S20-R20</f>
        <v>-283</v>
      </c>
      <c r="U20" s="32"/>
      <c r="V20" s="3">
        <f>O20/N20*100</f>
        <v>100</v>
      </c>
      <c r="W20" s="3">
        <f>G20/F20*100</f>
        <v>62.776281583652008</v>
      </c>
      <c r="X20" s="3">
        <f>W20/V20*100</f>
        <v>62.776281583652008</v>
      </c>
      <c r="Y20" s="331"/>
      <c r="Z20" s="331"/>
    </row>
    <row r="21" spans="1:26" ht="53.25" customHeight="1" x14ac:dyDescent="0.2">
      <c r="A21" s="327">
        <v>2</v>
      </c>
      <c r="B21" s="760" t="s">
        <v>526</v>
      </c>
      <c r="C21" s="761"/>
      <c r="D21" s="328" t="s">
        <v>525</v>
      </c>
      <c r="E21" s="328">
        <v>20</v>
      </c>
      <c r="F21" s="300">
        <f>$F$24*E21/100</f>
        <v>269498.59999999998</v>
      </c>
      <c r="G21" s="300">
        <f>$G$24*E21/100</f>
        <v>169181.2</v>
      </c>
      <c r="H21" s="358">
        <f t="shared" si="0"/>
        <v>4200</v>
      </c>
      <c r="I21" s="358">
        <f t="shared" si="0"/>
        <v>4207</v>
      </c>
      <c r="J21" s="327">
        <v>1400</v>
      </c>
      <c r="K21" s="330">
        <v>1345</v>
      </c>
      <c r="L21" s="327">
        <v>1400</v>
      </c>
      <c r="M21" s="329">
        <v>1462</v>
      </c>
      <c r="N21" s="327">
        <v>1400</v>
      </c>
      <c r="O21" s="329">
        <v>1400</v>
      </c>
      <c r="P21" s="327"/>
      <c r="Q21" s="329"/>
      <c r="R21" s="29">
        <f t="shared" si="1"/>
        <v>4200</v>
      </c>
      <c r="S21" s="29">
        <f t="shared" si="1"/>
        <v>4207</v>
      </c>
      <c r="T21" s="29">
        <f>S21-R21</f>
        <v>7</v>
      </c>
      <c r="U21" s="32"/>
      <c r="V21" s="3">
        <f t="shared" ref="V21:V24" si="2">O21/N21*100</f>
        <v>100</v>
      </c>
      <c r="W21" s="3">
        <f>G21/F21*100</f>
        <v>62.776281583652015</v>
      </c>
      <c r="X21" s="3">
        <f>W21/V21*100</f>
        <v>62.776281583652015</v>
      </c>
      <c r="Y21" s="331"/>
      <c r="Z21" s="331"/>
    </row>
    <row r="22" spans="1:26" ht="45" customHeight="1" x14ac:dyDescent="0.2">
      <c r="A22" s="327">
        <v>3</v>
      </c>
      <c r="B22" s="760" t="s">
        <v>527</v>
      </c>
      <c r="C22" s="761"/>
      <c r="D22" s="328" t="s">
        <v>483</v>
      </c>
      <c r="E22" s="328">
        <v>10</v>
      </c>
      <c r="F22" s="300">
        <f>$F$24*E22/100</f>
        <v>134749.29999999999</v>
      </c>
      <c r="G22" s="300">
        <f>$G$24*E22/100</f>
        <v>84590.6</v>
      </c>
      <c r="H22" s="358">
        <f t="shared" si="0"/>
        <v>27</v>
      </c>
      <c r="I22" s="358">
        <f t="shared" si="0"/>
        <v>31</v>
      </c>
      <c r="J22" s="327">
        <v>9</v>
      </c>
      <c r="K22" s="330">
        <v>13</v>
      </c>
      <c r="L22" s="327">
        <v>9</v>
      </c>
      <c r="M22" s="329">
        <v>9</v>
      </c>
      <c r="N22" s="327">
        <v>9</v>
      </c>
      <c r="O22" s="329">
        <v>9</v>
      </c>
      <c r="P22" s="327"/>
      <c r="Q22" s="329"/>
      <c r="R22" s="29">
        <f t="shared" si="1"/>
        <v>27</v>
      </c>
      <c r="S22" s="29">
        <f t="shared" si="1"/>
        <v>31</v>
      </c>
      <c r="T22" s="29">
        <f>S22-R22</f>
        <v>4</v>
      </c>
      <c r="U22" s="32"/>
      <c r="V22" s="3">
        <f t="shared" si="2"/>
        <v>100</v>
      </c>
      <c r="W22" s="3">
        <f>G22/F22*100</f>
        <v>62.776281583652015</v>
      </c>
      <c r="X22" s="3">
        <f>W22/V22*100</f>
        <v>62.776281583652015</v>
      </c>
      <c r="Y22" s="331"/>
      <c r="Z22" s="331"/>
    </row>
    <row r="23" spans="1:26" ht="45" customHeight="1" x14ac:dyDescent="0.2">
      <c r="A23" s="327">
        <v>4</v>
      </c>
      <c r="B23" s="760" t="s">
        <v>528</v>
      </c>
      <c r="C23" s="761"/>
      <c r="D23" s="328" t="s">
        <v>525</v>
      </c>
      <c r="E23" s="328">
        <v>10</v>
      </c>
      <c r="F23" s="300">
        <f>$F$24*E23/100</f>
        <v>134749.29999999999</v>
      </c>
      <c r="G23" s="300">
        <f>$G$24*E23/100</f>
        <v>84590.6</v>
      </c>
      <c r="H23" s="358">
        <f t="shared" si="0"/>
        <v>18</v>
      </c>
      <c r="I23" s="358">
        <f t="shared" si="0"/>
        <v>26</v>
      </c>
      <c r="J23" s="327">
        <v>6</v>
      </c>
      <c r="K23" s="330">
        <v>14</v>
      </c>
      <c r="L23" s="327">
        <v>6</v>
      </c>
      <c r="M23" s="329">
        <v>6</v>
      </c>
      <c r="N23" s="327">
        <v>6</v>
      </c>
      <c r="O23" s="329">
        <v>6</v>
      </c>
      <c r="P23" s="327"/>
      <c r="Q23" s="329"/>
      <c r="R23" s="29">
        <f t="shared" si="1"/>
        <v>18</v>
      </c>
      <c r="S23" s="29">
        <f t="shared" si="1"/>
        <v>26</v>
      </c>
      <c r="T23" s="29">
        <f>S23-R23</f>
        <v>8</v>
      </c>
      <c r="U23" s="32"/>
      <c r="V23" s="3">
        <f t="shared" si="2"/>
        <v>100</v>
      </c>
      <c r="W23" s="3">
        <f>G23/F23*100</f>
        <v>62.776281583652015</v>
      </c>
      <c r="X23" s="3">
        <f>W23/V23*100</f>
        <v>62.776281583652015</v>
      </c>
    </row>
    <row r="24" spans="1:26" s="1" customFormat="1" ht="36.75" customHeight="1" x14ac:dyDescent="0.2">
      <c r="A24" s="575" t="s">
        <v>25</v>
      </c>
      <c r="B24" s="576"/>
      <c r="C24" s="577"/>
      <c r="D24" s="9"/>
      <c r="E24" s="9">
        <f>SUM(E20:E23)</f>
        <v>100</v>
      </c>
      <c r="F24" s="10">
        <v>1347493</v>
      </c>
      <c r="G24" s="56">
        <v>845906</v>
      </c>
      <c r="H24" s="9">
        <f t="shared" ref="H24:Q24" si="3">SUM(H20:H23)</f>
        <v>6945</v>
      </c>
      <c r="I24" s="9">
        <f t="shared" si="3"/>
        <v>6681</v>
      </c>
      <c r="J24" s="9">
        <f t="shared" si="3"/>
        <v>2315</v>
      </c>
      <c r="K24" s="9">
        <f t="shared" si="3"/>
        <v>1989</v>
      </c>
      <c r="L24" s="9">
        <f t="shared" si="3"/>
        <v>2315</v>
      </c>
      <c r="M24" s="9">
        <f t="shared" si="3"/>
        <v>2377</v>
      </c>
      <c r="N24" s="9">
        <f t="shared" si="3"/>
        <v>2315</v>
      </c>
      <c r="O24" s="9">
        <f t="shared" si="3"/>
        <v>2315</v>
      </c>
      <c r="P24" s="9">
        <f t="shared" si="3"/>
        <v>0</v>
      </c>
      <c r="Q24" s="9">
        <f t="shared" si="3"/>
        <v>0</v>
      </c>
      <c r="R24" s="8">
        <f t="shared" si="1"/>
        <v>6945</v>
      </c>
      <c r="S24" s="8">
        <f t="shared" si="1"/>
        <v>6681</v>
      </c>
      <c r="T24" s="8">
        <f>S24-R24</f>
        <v>-264</v>
      </c>
      <c r="U24" s="8"/>
      <c r="V24" s="3">
        <f t="shared" si="2"/>
        <v>100</v>
      </c>
      <c r="W24" s="3">
        <f>G24/F24*100</f>
        <v>62.776281583652015</v>
      </c>
      <c r="X24" s="3">
        <f>W24/V24*100</f>
        <v>62.776281583652015</v>
      </c>
    </row>
    <row r="25" spans="1:26" s="4" customFormat="1" ht="14.25" customHeight="1" x14ac:dyDescent="0.2">
      <c r="B25" s="7" t="s">
        <v>499</v>
      </c>
      <c r="F25" s="6"/>
      <c r="H25" s="4" t="s">
        <v>27</v>
      </c>
    </row>
  </sheetData>
  <mergeCells count="27">
    <mergeCell ref="B20:C20"/>
    <mergeCell ref="B21:C21"/>
    <mergeCell ref="B22:C22"/>
    <mergeCell ref="B23:C23"/>
    <mergeCell ref="A24:C24"/>
    <mergeCell ref="B19:C19"/>
    <mergeCell ref="A7:X7"/>
    <mergeCell ref="A15:X15"/>
    <mergeCell ref="A16:X16"/>
    <mergeCell ref="A18:C18"/>
    <mergeCell ref="D18:D19"/>
    <mergeCell ref="E18:E19"/>
    <mergeCell ref="F18:G18"/>
    <mergeCell ref="H18:I18"/>
    <mergeCell ref="J18:K18"/>
    <mergeCell ref="L18:M18"/>
    <mergeCell ref="N18:O18"/>
    <mergeCell ref="P18:Q18"/>
    <mergeCell ref="R18:T18"/>
    <mergeCell ref="U18:U19"/>
    <mergeCell ref="V18:X18"/>
    <mergeCell ref="A6:X6"/>
    <mergeCell ref="A1:X1"/>
    <mergeCell ref="A2:X2"/>
    <mergeCell ref="A3:X3"/>
    <mergeCell ref="A4:X4"/>
    <mergeCell ref="A5:X5"/>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topLeftCell="A18" workbookViewId="0">
      <selection activeCell="G25" sqref="G25"/>
    </sheetView>
  </sheetViews>
  <sheetFormatPr baseColWidth="10" defaultRowHeight="12.75" x14ac:dyDescent="0.2"/>
  <cols>
    <col min="1" max="1" width="11.7109375" style="322" customWidth="1"/>
    <col min="2" max="2" width="6.85546875" style="322" customWidth="1"/>
    <col min="3" max="3" width="30.85546875" style="322" customWidth="1"/>
    <col min="4" max="5" width="11.42578125" style="322"/>
    <col min="6" max="6" width="12.7109375" style="322" customWidth="1"/>
    <col min="7" max="7" width="9.85546875" style="322" customWidth="1"/>
    <col min="8" max="13" width="9.28515625" style="322" hidden="1" customWidth="1"/>
    <col min="14" max="15" width="9.28515625" style="322" customWidth="1"/>
    <col min="16" max="20" width="9.28515625" style="322" hidden="1" customWidth="1"/>
    <col min="21" max="21" width="20.7109375" style="322" customWidth="1"/>
    <col min="22" max="24" width="8.85546875" style="322" customWidth="1"/>
    <col min="25" max="25" width="11.28515625" style="322" customWidth="1"/>
    <col min="26" max="16384" width="11.42578125" style="322"/>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130</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23"/>
      <c r="B8" s="23"/>
      <c r="C8" s="23"/>
      <c r="D8" s="23"/>
      <c r="E8" s="23"/>
      <c r="F8" s="23"/>
      <c r="G8" s="23"/>
      <c r="H8" s="23"/>
      <c r="I8" s="23"/>
      <c r="J8" s="23"/>
      <c r="K8" s="23"/>
      <c r="L8" s="23"/>
      <c r="M8" s="23"/>
      <c r="N8" s="23"/>
      <c r="O8" s="23"/>
      <c r="P8" s="23"/>
      <c r="Q8" s="23"/>
      <c r="R8" s="23"/>
      <c r="S8" s="23"/>
      <c r="T8" s="23"/>
      <c r="U8" s="23"/>
      <c r="V8" s="23"/>
      <c r="W8" s="23"/>
      <c r="X8" s="23"/>
    </row>
    <row r="9" spans="1:24" x14ac:dyDescent="0.2">
      <c r="A9" s="285" t="s">
        <v>423</v>
      </c>
      <c r="B9" s="286">
        <v>134</v>
      </c>
      <c r="C9" s="287" t="s">
        <v>474</v>
      </c>
      <c r="D9" s="299"/>
      <c r="E9" s="1"/>
      <c r="F9" s="1"/>
      <c r="G9" s="1"/>
      <c r="H9" s="1"/>
      <c r="I9" s="1"/>
      <c r="J9" s="1"/>
      <c r="K9" s="1"/>
      <c r="L9" s="1"/>
      <c r="M9" s="1"/>
      <c r="N9" s="1"/>
      <c r="O9" s="1"/>
      <c r="P9" s="1"/>
      <c r="Q9" s="1"/>
      <c r="R9" s="1"/>
      <c r="S9" s="1"/>
      <c r="T9" s="14"/>
      <c r="U9" s="14"/>
      <c r="X9" s="14"/>
    </row>
    <row r="10" spans="1:24" x14ac:dyDescent="0.2">
      <c r="A10" s="285" t="s">
        <v>1</v>
      </c>
      <c r="B10" s="286">
        <v>6</v>
      </c>
      <c r="C10" s="287" t="s">
        <v>475</v>
      </c>
      <c r="D10" s="299"/>
      <c r="E10" s="324"/>
      <c r="F10" s="324"/>
      <c r="G10" s="324"/>
      <c r="H10" s="324"/>
      <c r="I10" s="324"/>
      <c r="J10" s="324"/>
      <c r="K10" s="324"/>
      <c r="L10" s="325"/>
      <c r="M10" s="325"/>
      <c r="N10" s="325"/>
      <c r="O10" s="325"/>
      <c r="P10" s="325"/>
      <c r="Q10" s="325"/>
      <c r="R10" s="325"/>
      <c r="S10" s="325"/>
    </row>
    <row r="11" spans="1:24" x14ac:dyDescent="0.2">
      <c r="A11" s="285" t="s">
        <v>426</v>
      </c>
      <c r="B11" s="286">
        <v>2</v>
      </c>
      <c r="C11" s="287" t="s">
        <v>511</v>
      </c>
      <c r="D11" s="299"/>
      <c r="E11" s="324"/>
      <c r="F11" s="324"/>
      <c r="G11" s="324"/>
      <c r="H11" s="324"/>
      <c r="I11" s="324"/>
      <c r="J11" s="324"/>
      <c r="K11" s="324"/>
      <c r="L11" s="325"/>
      <c r="M11" s="325"/>
      <c r="N11" s="325"/>
      <c r="O11" s="325"/>
      <c r="P11" s="325"/>
      <c r="Q11" s="325"/>
      <c r="R11" s="325"/>
      <c r="S11" s="325"/>
    </row>
    <row r="12" spans="1:24" x14ac:dyDescent="0.2">
      <c r="A12" s="285" t="s">
        <v>7</v>
      </c>
      <c r="B12" s="289">
        <v>16</v>
      </c>
      <c r="C12" s="287" t="s">
        <v>477</v>
      </c>
      <c r="D12" s="299"/>
      <c r="E12" s="324"/>
      <c r="F12" s="324"/>
      <c r="G12" s="324"/>
      <c r="H12" s="324"/>
      <c r="I12" s="324"/>
      <c r="J12" s="324"/>
      <c r="K12" s="324"/>
      <c r="L12" s="325"/>
      <c r="M12" s="325"/>
      <c r="N12" s="325"/>
      <c r="O12" s="325"/>
      <c r="P12" s="325"/>
      <c r="Q12" s="325"/>
      <c r="R12" s="325"/>
      <c r="S12" s="325"/>
    </row>
    <row r="13" spans="1:24" x14ac:dyDescent="0.2">
      <c r="A13" s="285" t="s">
        <v>411</v>
      </c>
      <c r="B13" s="286">
        <v>5</v>
      </c>
      <c r="C13" s="287" t="s">
        <v>512</v>
      </c>
      <c r="D13" s="299"/>
      <c r="E13" s="324"/>
      <c r="F13" s="324"/>
      <c r="G13" s="324"/>
      <c r="H13" s="324"/>
      <c r="I13" s="324"/>
      <c r="J13" s="324"/>
      <c r="K13" s="324"/>
      <c r="L13" s="325"/>
      <c r="M13" s="325"/>
      <c r="N13" s="325"/>
      <c r="O13" s="325"/>
      <c r="P13" s="325"/>
      <c r="Q13" s="325"/>
      <c r="R13" s="325"/>
      <c r="S13" s="325"/>
    </row>
    <row r="14" spans="1:24" x14ac:dyDescent="0.2">
      <c r="A14" s="324"/>
      <c r="B14" s="324"/>
      <c r="C14" s="324"/>
      <c r="D14" s="324"/>
      <c r="E14" s="324"/>
      <c r="F14" s="324"/>
      <c r="G14" s="324"/>
      <c r="H14" s="324"/>
      <c r="I14" s="324"/>
      <c r="J14" s="324"/>
      <c r="K14" s="324"/>
      <c r="L14" s="325"/>
      <c r="M14" s="325"/>
      <c r="N14" s="325"/>
      <c r="O14" s="325"/>
      <c r="P14" s="325"/>
      <c r="Q14" s="325" t="s">
        <v>40</v>
      </c>
      <c r="R14" s="325"/>
      <c r="S14" s="325"/>
      <c r="U14" s="326"/>
      <c r="X14" s="14"/>
    </row>
    <row r="15" spans="1:24" x14ac:dyDescent="0.2">
      <c r="A15" s="747" t="s">
        <v>4</v>
      </c>
      <c r="B15" s="747"/>
      <c r="C15" s="747"/>
      <c r="D15" s="747"/>
      <c r="E15" s="747"/>
      <c r="F15" s="747"/>
      <c r="G15" s="747"/>
      <c r="H15" s="747"/>
      <c r="I15" s="747"/>
      <c r="J15" s="747"/>
      <c r="K15" s="747"/>
      <c r="L15" s="747"/>
      <c r="M15" s="747"/>
      <c r="N15" s="747"/>
      <c r="O15" s="747"/>
      <c r="P15" s="747"/>
      <c r="Q15" s="747"/>
      <c r="R15" s="747"/>
      <c r="S15" s="747"/>
      <c r="T15" s="747"/>
      <c r="U15" s="747"/>
      <c r="V15" s="747"/>
      <c r="W15" s="747"/>
      <c r="X15" s="747"/>
    </row>
    <row r="16" spans="1:24" ht="20.25" customHeight="1" x14ac:dyDescent="0.2">
      <c r="A16" s="748" t="s">
        <v>513</v>
      </c>
      <c r="B16" s="748"/>
      <c r="C16" s="748"/>
      <c r="D16" s="748"/>
      <c r="E16" s="748"/>
      <c r="F16" s="748"/>
      <c r="G16" s="748"/>
      <c r="H16" s="748"/>
      <c r="I16" s="748"/>
      <c r="J16" s="748"/>
      <c r="K16" s="748"/>
      <c r="L16" s="748"/>
      <c r="M16" s="748"/>
      <c r="N16" s="748"/>
      <c r="O16" s="748"/>
      <c r="P16" s="748"/>
      <c r="Q16" s="748"/>
      <c r="R16" s="748"/>
      <c r="S16" s="748"/>
      <c r="T16" s="748"/>
      <c r="U16" s="748"/>
      <c r="V16" s="748"/>
      <c r="W16" s="748"/>
      <c r="X16" s="748"/>
    </row>
    <row r="17" spans="1:26" ht="12.75" customHeight="1" x14ac:dyDescent="0.2">
      <c r="A17" s="588" t="s">
        <v>5</v>
      </c>
      <c r="B17" s="589"/>
      <c r="C17" s="590"/>
      <c r="D17" s="578" t="s">
        <v>8</v>
      </c>
      <c r="E17" s="578" t="s">
        <v>480</v>
      </c>
      <c r="F17" s="580" t="s">
        <v>19</v>
      </c>
      <c r="G17" s="581"/>
      <c r="H17" s="580" t="s">
        <v>20</v>
      </c>
      <c r="I17" s="581"/>
      <c r="J17" s="588" t="s">
        <v>14</v>
      </c>
      <c r="K17" s="590"/>
      <c r="L17" s="588" t="s">
        <v>10</v>
      </c>
      <c r="M17" s="590"/>
      <c r="N17" s="588" t="s">
        <v>13</v>
      </c>
      <c r="O17" s="590"/>
      <c r="P17" s="588" t="s">
        <v>15</v>
      </c>
      <c r="Q17" s="590"/>
      <c r="R17" s="586" t="s">
        <v>28</v>
      </c>
      <c r="S17" s="586"/>
      <c r="T17" s="586"/>
      <c r="U17" s="598" t="s">
        <v>29</v>
      </c>
      <c r="V17" s="580" t="s">
        <v>31</v>
      </c>
      <c r="W17" s="587"/>
      <c r="X17" s="581"/>
    </row>
    <row r="18" spans="1:26" ht="24" x14ac:dyDescent="0.2">
      <c r="A18" s="26" t="s">
        <v>17</v>
      </c>
      <c r="B18" s="586" t="s">
        <v>481</v>
      </c>
      <c r="C18" s="586"/>
      <c r="D18" s="579"/>
      <c r="E18" s="579"/>
      <c r="F18" s="25" t="s">
        <v>21</v>
      </c>
      <c r="G18" s="25" t="s">
        <v>22</v>
      </c>
      <c r="H18" s="25" t="s">
        <v>23</v>
      </c>
      <c r="I18" s="25" t="s">
        <v>24</v>
      </c>
      <c r="J18" s="2" t="s">
        <v>11</v>
      </c>
      <c r="K18" s="2" t="s">
        <v>12</v>
      </c>
      <c r="L18" s="2" t="s">
        <v>11</v>
      </c>
      <c r="M18" s="2" t="s">
        <v>12</v>
      </c>
      <c r="N18" s="2" t="s">
        <v>11</v>
      </c>
      <c r="O18" s="2" t="s">
        <v>12</v>
      </c>
      <c r="P18" s="2" t="s">
        <v>11</v>
      </c>
      <c r="Q18" s="2" t="s">
        <v>12</v>
      </c>
      <c r="R18" s="2" t="s">
        <v>11</v>
      </c>
      <c r="S18" s="2" t="s">
        <v>12</v>
      </c>
      <c r="T18" s="2" t="s">
        <v>30</v>
      </c>
      <c r="U18" s="598"/>
      <c r="V18" s="25" t="s">
        <v>32</v>
      </c>
      <c r="W18" s="25" t="s">
        <v>33</v>
      </c>
      <c r="X18" s="25" t="s">
        <v>34</v>
      </c>
    </row>
    <row r="19" spans="1:26" ht="53.45" customHeight="1" x14ac:dyDescent="0.2">
      <c r="A19" s="327">
        <v>1</v>
      </c>
      <c r="B19" s="760" t="s">
        <v>514</v>
      </c>
      <c r="C19" s="761"/>
      <c r="D19" s="328" t="s">
        <v>45</v>
      </c>
      <c r="E19" s="328">
        <v>30</v>
      </c>
      <c r="F19" s="300">
        <f>$F$24*E19/100</f>
        <v>454125.9</v>
      </c>
      <c r="G19" s="300">
        <f>$G$24*E19/100</f>
        <v>263660.09999999998</v>
      </c>
      <c r="H19" s="358">
        <f t="shared" ref="H19:I23" si="0">J19+L19+N19+P19</f>
        <v>135</v>
      </c>
      <c r="I19" s="358">
        <f t="shared" si="0"/>
        <v>197</v>
      </c>
      <c r="J19" s="327">
        <v>25</v>
      </c>
      <c r="K19" s="330">
        <v>56</v>
      </c>
      <c r="L19" s="327">
        <v>55</v>
      </c>
      <c r="M19" s="329">
        <v>80</v>
      </c>
      <c r="N19" s="327">
        <v>55</v>
      </c>
      <c r="O19" s="362">
        <v>61</v>
      </c>
      <c r="P19" s="327"/>
      <c r="Q19" s="329"/>
      <c r="R19" s="29">
        <f t="shared" ref="R19:S23" si="1">J19+L19+N19+P19</f>
        <v>135</v>
      </c>
      <c r="S19" s="29" t="e">
        <f>K19+M19+#REF!+Q19</f>
        <v>#REF!</v>
      </c>
      <c r="T19" s="29" t="e">
        <f>S19-R19</f>
        <v>#REF!</v>
      </c>
      <c r="U19" s="32"/>
      <c r="V19" s="3">
        <f>O19/N19*100</f>
        <v>110.90909090909091</v>
      </c>
      <c r="W19" s="3">
        <f t="shared" ref="W19:W24" si="2">G19/F19*100</f>
        <v>58.05881144413916</v>
      </c>
      <c r="X19" s="3">
        <f t="shared" ref="X19:X24" si="3">W19/V19*100</f>
        <v>52.348108679141866</v>
      </c>
      <c r="Y19" s="331" t="s">
        <v>111</v>
      </c>
      <c r="Z19" s="331"/>
    </row>
    <row r="20" spans="1:26" ht="39.75" customHeight="1" x14ac:dyDescent="0.2">
      <c r="A20" s="327">
        <v>2</v>
      </c>
      <c r="B20" s="760" t="s">
        <v>515</v>
      </c>
      <c r="C20" s="761"/>
      <c r="D20" s="328" t="s">
        <v>45</v>
      </c>
      <c r="E20" s="328">
        <v>45</v>
      </c>
      <c r="F20" s="300">
        <f>$F$24*E20/100</f>
        <v>681188.85</v>
      </c>
      <c r="G20" s="300">
        <f>$G$24*E20/100</f>
        <v>395490.15</v>
      </c>
      <c r="H20" s="358">
        <f t="shared" si="0"/>
        <v>80</v>
      </c>
      <c r="I20" s="358">
        <f t="shared" si="0"/>
        <v>84</v>
      </c>
      <c r="J20" s="327">
        <v>30</v>
      </c>
      <c r="K20" s="330">
        <v>30</v>
      </c>
      <c r="L20" s="327">
        <v>30</v>
      </c>
      <c r="M20" s="329">
        <v>30</v>
      </c>
      <c r="N20" s="327">
        <v>20</v>
      </c>
      <c r="O20" s="329">
        <v>24</v>
      </c>
      <c r="P20" s="327"/>
      <c r="Q20" s="329"/>
      <c r="R20" s="29">
        <f t="shared" si="1"/>
        <v>80</v>
      </c>
      <c r="S20" s="29">
        <f t="shared" si="1"/>
        <v>84</v>
      </c>
      <c r="T20" s="29">
        <f>S20-R20</f>
        <v>4</v>
      </c>
      <c r="U20" s="32"/>
      <c r="V20" s="3">
        <f t="shared" ref="V20:V24" si="4">O20/N20*100</f>
        <v>120</v>
      </c>
      <c r="W20" s="3">
        <f t="shared" si="2"/>
        <v>58.058811444139181</v>
      </c>
      <c r="X20" s="3">
        <f t="shared" si="3"/>
        <v>48.382342870115984</v>
      </c>
      <c r="Y20" s="363" t="s">
        <v>111</v>
      </c>
      <c r="Z20" s="331"/>
    </row>
    <row r="21" spans="1:26" ht="39.75" customHeight="1" x14ac:dyDescent="0.2">
      <c r="A21" s="327">
        <v>3</v>
      </c>
      <c r="B21" s="760" t="s">
        <v>516</v>
      </c>
      <c r="C21" s="761"/>
      <c r="D21" s="328" t="s">
        <v>45</v>
      </c>
      <c r="E21" s="328">
        <v>5</v>
      </c>
      <c r="F21" s="300">
        <f>$F$24*E21/100</f>
        <v>75687.649999999994</v>
      </c>
      <c r="G21" s="300">
        <f>$G$24*E21/100</f>
        <v>43943.35</v>
      </c>
      <c r="H21" s="358">
        <f t="shared" si="0"/>
        <v>1</v>
      </c>
      <c r="I21" s="358">
        <f t="shared" si="0"/>
        <v>1</v>
      </c>
      <c r="J21" s="327">
        <v>0</v>
      </c>
      <c r="K21" s="330">
        <v>0</v>
      </c>
      <c r="L21" s="327">
        <v>0</v>
      </c>
      <c r="M21" s="329">
        <v>0</v>
      </c>
      <c r="N21" s="327">
        <v>1</v>
      </c>
      <c r="O21" s="329">
        <v>1</v>
      </c>
      <c r="P21" s="327"/>
      <c r="Q21" s="329"/>
      <c r="R21" s="29"/>
      <c r="S21" s="29"/>
      <c r="T21" s="29"/>
      <c r="U21" s="32"/>
      <c r="V21" s="3">
        <f t="shared" si="4"/>
        <v>100</v>
      </c>
      <c r="W21" s="3">
        <f t="shared" si="2"/>
        <v>58.058811444139167</v>
      </c>
      <c r="X21" s="3">
        <f t="shared" si="3"/>
        <v>58.058811444139167</v>
      </c>
      <c r="Y21" s="363"/>
      <c r="Z21" s="331"/>
    </row>
    <row r="22" spans="1:26" ht="42.75" customHeight="1" x14ac:dyDescent="0.2">
      <c r="A22" s="327">
        <v>4</v>
      </c>
      <c r="B22" s="760" t="s">
        <v>517</v>
      </c>
      <c r="C22" s="761"/>
      <c r="D22" s="328" t="s">
        <v>518</v>
      </c>
      <c r="E22" s="328">
        <v>5</v>
      </c>
      <c r="F22" s="300">
        <f>$F$24*E22/100</f>
        <v>75687.649999999994</v>
      </c>
      <c r="G22" s="300">
        <f>$G$24*E22/100</f>
        <v>43943.35</v>
      </c>
      <c r="H22" s="358">
        <f t="shared" si="0"/>
        <v>6</v>
      </c>
      <c r="I22" s="358">
        <f t="shared" si="0"/>
        <v>20</v>
      </c>
      <c r="J22" s="327">
        <v>2</v>
      </c>
      <c r="K22" s="330">
        <v>15</v>
      </c>
      <c r="L22" s="327">
        <v>2</v>
      </c>
      <c r="M22" s="329">
        <v>1</v>
      </c>
      <c r="N22" s="327">
        <v>2</v>
      </c>
      <c r="O22" s="329">
        <v>4</v>
      </c>
      <c r="P22" s="327"/>
      <c r="Q22" s="329"/>
      <c r="R22" s="29">
        <f t="shared" si="1"/>
        <v>6</v>
      </c>
      <c r="S22" s="29">
        <f t="shared" si="1"/>
        <v>20</v>
      </c>
      <c r="T22" s="29">
        <f>S22-R22</f>
        <v>14</v>
      </c>
      <c r="U22" s="32"/>
      <c r="V22" s="3">
        <f t="shared" si="4"/>
        <v>200</v>
      </c>
      <c r="W22" s="3">
        <f t="shared" si="2"/>
        <v>58.058811444139167</v>
      </c>
      <c r="X22" s="3">
        <f t="shared" si="3"/>
        <v>29.029405722069583</v>
      </c>
      <c r="Y22" s="331" t="s">
        <v>111</v>
      </c>
      <c r="Z22" s="331"/>
    </row>
    <row r="23" spans="1:26" ht="42" customHeight="1" x14ac:dyDescent="0.2">
      <c r="A23" s="327">
        <v>5</v>
      </c>
      <c r="B23" s="760" t="s">
        <v>519</v>
      </c>
      <c r="C23" s="761"/>
      <c r="D23" s="328" t="s">
        <v>483</v>
      </c>
      <c r="E23" s="328">
        <v>15</v>
      </c>
      <c r="F23" s="300">
        <f>$F$24*E23/100</f>
        <v>227062.95</v>
      </c>
      <c r="G23" s="300">
        <f>$G$24*E23/100</f>
        <v>131830.04999999999</v>
      </c>
      <c r="H23" s="358">
        <f t="shared" si="0"/>
        <v>2</v>
      </c>
      <c r="I23" s="358">
        <f t="shared" si="0"/>
        <v>7</v>
      </c>
      <c r="J23" s="327">
        <v>1</v>
      </c>
      <c r="K23" s="330">
        <v>3</v>
      </c>
      <c r="L23" s="327">
        <v>0</v>
      </c>
      <c r="M23" s="329">
        <v>2</v>
      </c>
      <c r="N23" s="327">
        <v>1</v>
      </c>
      <c r="O23" s="329">
        <v>2</v>
      </c>
      <c r="P23" s="327"/>
      <c r="Q23" s="329"/>
      <c r="R23" s="29">
        <f t="shared" si="1"/>
        <v>2</v>
      </c>
      <c r="S23" s="29">
        <f t="shared" si="1"/>
        <v>7</v>
      </c>
      <c r="T23" s="29">
        <f>S23-R23</f>
        <v>5</v>
      </c>
      <c r="U23" s="32"/>
      <c r="V23" s="3">
        <f t="shared" si="4"/>
        <v>200</v>
      </c>
      <c r="W23" s="3">
        <f t="shared" si="2"/>
        <v>58.05881144413916</v>
      </c>
      <c r="X23" s="3">
        <f t="shared" si="3"/>
        <v>29.02940572206958</v>
      </c>
      <c r="Y23" s="356" t="s">
        <v>111</v>
      </c>
    </row>
    <row r="24" spans="1:26" s="1" customFormat="1" ht="36.75" customHeight="1" x14ac:dyDescent="0.2">
      <c r="A24" s="575" t="s">
        <v>25</v>
      </c>
      <c r="B24" s="576"/>
      <c r="C24" s="577"/>
      <c r="D24" s="9"/>
      <c r="E24" s="9">
        <f>SUM(E19:E23)</f>
        <v>100</v>
      </c>
      <c r="F24" s="10">
        <v>1513753</v>
      </c>
      <c r="G24" s="56">
        <v>878867</v>
      </c>
      <c r="H24" s="9">
        <f t="shared" ref="H24:N24" si="5">SUM(H19:H23)</f>
        <v>224</v>
      </c>
      <c r="I24" s="9">
        <f t="shared" si="5"/>
        <v>309</v>
      </c>
      <c r="J24" s="9">
        <f t="shared" si="5"/>
        <v>58</v>
      </c>
      <c r="K24" s="9">
        <f t="shared" si="5"/>
        <v>104</v>
      </c>
      <c r="L24" s="9">
        <f t="shared" si="5"/>
        <v>87</v>
      </c>
      <c r="M24" s="9">
        <f t="shared" si="5"/>
        <v>113</v>
      </c>
      <c r="N24" s="9">
        <f t="shared" si="5"/>
        <v>79</v>
      </c>
      <c r="O24" s="9">
        <f>SUM(O20:O23)</f>
        <v>31</v>
      </c>
      <c r="P24" s="9">
        <f>SUM(P19:P23)</f>
        <v>0</v>
      </c>
      <c r="Q24" s="9">
        <f>SUM(Q19:Q23)</f>
        <v>0</v>
      </c>
      <c r="R24" s="9">
        <f>SUM(R19:R23)</f>
        <v>223</v>
      </c>
      <c r="S24" s="9" t="e">
        <f>SUM(S19:S23)</f>
        <v>#REF!</v>
      </c>
      <c r="T24" s="9" t="e">
        <f>SUM(T19:T23)</f>
        <v>#REF!</v>
      </c>
      <c r="U24" s="5"/>
      <c r="V24" s="3">
        <f t="shared" si="4"/>
        <v>39.24050632911392</v>
      </c>
      <c r="W24" s="3">
        <f t="shared" si="2"/>
        <v>58.058811444139167</v>
      </c>
      <c r="X24" s="3">
        <f t="shared" si="3"/>
        <v>147.95632593829015</v>
      </c>
    </row>
    <row r="25" spans="1:26" s="4" customFormat="1" ht="14.25" customHeight="1" x14ac:dyDescent="0.2">
      <c r="B25" s="7" t="s">
        <v>499</v>
      </c>
      <c r="F25" s="6"/>
      <c r="H25" s="4" t="s">
        <v>27</v>
      </c>
    </row>
    <row r="26" spans="1:26" x14ac:dyDescent="0.2">
      <c r="J26" s="361"/>
      <c r="K26" s="361"/>
      <c r="L26" s="361"/>
      <c r="M26" s="361"/>
      <c r="N26" s="364" t="s">
        <v>111</v>
      </c>
      <c r="O26" s="361"/>
      <c r="P26" s="361"/>
    </row>
  </sheetData>
  <mergeCells count="28">
    <mergeCell ref="A24:C24"/>
    <mergeCell ref="N17:O17"/>
    <mergeCell ref="P17:Q17"/>
    <mergeCell ref="R17:T17"/>
    <mergeCell ref="U17:U18"/>
    <mergeCell ref="B19:C19"/>
    <mergeCell ref="B20:C20"/>
    <mergeCell ref="B21:C21"/>
    <mergeCell ref="B22:C22"/>
    <mergeCell ref="B23:C23"/>
    <mergeCell ref="V17:X17"/>
    <mergeCell ref="B18:C18"/>
    <mergeCell ref="A7:X7"/>
    <mergeCell ref="A15:X15"/>
    <mergeCell ref="A16:X16"/>
    <mergeCell ref="A17:C17"/>
    <mergeCell ref="D17:D18"/>
    <mergeCell ref="E17:E18"/>
    <mergeCell ref="F17:G17"/>
    <mergeCell ref="H17:I17"/>
    <mergeCell ref="J17:K17"/>
    <mergeCell ref="L17:M17"/>
    <mergeCell ref="A6:X6"/>
    <mergeCell ref="A1:X1"/>
    <mergeCell ref="A2:X2"/>
    <mergeCell ref="A3:X3"/>
    <mergeCell ref="A4:X4"/>
    <mergeCell ref="A5:X5"/>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
  <sheetViews>
    <sheetView topLeftCell="A20" workbookViewId="0">
      <selection activeCell="G25" sqref="G25"/>
    </sheetView>
  </sheetViews>
  <sheetFormatPr baseColWidth="10" defaultRowHeight="12.75" x14ac:dyDescent="0.2"/>
  <cols>
    <col min="1" max="1" width="13.7109375" style="322" customWidth="1"/>
    <col min="2" max="2" width="8.42578125" style="322" customWidth="1"/>
    <col min="3" max="3" width="30.85546875" style="322" customWidth="1"/>
    <col min="4" max="4" width="11.42578125" style="322"/>
    <col min="5" max="5" width="14" style="322" customWidth="1"/>
    <col min="6" max="6" width="13.42578125" style="322" customWidth="1"/>
    <col min="7" max="7" width="13.7109375" style="322" customWidth="1"/>
    <col min="8" max="8" width="9.7109375" style="322" hidden="1" customWidth="1"/>
    <col min="9" max="13" width="9.28515625" style="322" hidden="1" customWidth="1"/>
    <col min="14" max="15" width="9.28515625" style="322" customWidth="1"/>
    <col min="16" max="16" width="9.28515625" style="322" hidden="1" customWidth="1"/>
    <col min="17" max="17" width="9.140625" style="322" hidden="1" customWidth="1"/>
    <col min="18" max="20" width="9.28515625" style="322" hidden="1" customWidth="1"/>
    <col min="21" max="21" width="23.140625" style="322" customWidth="1"/>
    <col min="22" max="24" width="8.85546875" style="322" customWidth="1"/>
    <col min="25" max="25" width="12.42578125" style="322" customWidth="1"/>
    <col min="26" max="16384" width="11.42578125" style="322"/>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74" t="s">
        <v>500</v>
      </c>
      <c r="B4" s="574"/>
      <c r="C4" s="574"/>
      <c r="D4" s="574"/>
      <c r="E4" s="574"/>
      <c r="F4" s="574"/>
      <c r="G4" s="574"/>
      <c r="H4" s="574"/>
      <c r="I4" s="574"/>
      <c r="J4" s="574"/>
      <c r="K4" s="574"/>
      <c r="L4" s="574"/>
      <c r="M4" s="574"/>
      <c r="N4" s="574"/>
      <c r="O4" s="574"/>
      <c r="P4" s="574"/>
      <c r="Q4" s="574"/>
      <c r="R4" s="574"/>
      <c r="S4" s="574"/>
      <c r="T4" s="574"/>
      <c r="U4" s="574"/>
      <c r="V4" s="574"/>
      <c r="W4" s="574"/>
      <c r="X4" s="574"/>
    </row>
    <row r="5" spans="1:24" hidden="1" x14ac:dyDescent="0.2">
      <c r="A5" s="574" t="s">
        <v>56</v>
      </c>
      <c r="B5" s="574"/>
      <c r="C5" s="574"/>
      <c r="D5" s="574"/>
      <c r="E5" s="574"/>
      <c r="F5" s="574"/>
      <c r="G5" s="574"/>
      <c r="H5" s="574"/>
      <c r="I5" s="574"/>
      <c r="J5" s="574"/>
      <c r="K5" s="574"/>
      <c r="L5" s="574"/>
      <c r="M5" s="574"/>
      <c r="N5" s="574"/>
      <c r="O5" s="574"/>
      <c r="P5" s="574"/>
      <c r="Q5" s="574"/>
      <c r="R5" s="574"/>
      <c r="S5" s="574"/>
      <c r="T5" s="574"/>
      <c r="U5" s="574"/>
      <c r="V5" s="574"/>
      <c r="W5" s="574"/>
      <c r="X5" s="574"/>
    </row>
    <row r="6" spans="1:24" x14ac:dyDescent="0.2">
      <c r="A6" s="574" t="s">
        <v>57</v>
      </c>
      <c r="B6" s="574"/>
      <c r="C6" s="574"/>
      <c r="D6" s="574"/>
      <c r="E6" s="574"/>
      <c r="F6" s="574"/>
      <c r="G6" s="574"/>
      <c r="H6" s="574"/>
      <c r="I6" s="574"/>
      <c r="J6" s="574"/>
      <c r="K6" s="574"/>
      <c r="L6" s="574"/>
      <c r="M6" s="574"/>
      <c r="N6" s="574"/>
      <c r="O6" s="574"/>
      <c r="P6" s="574"/>
      <c r="Q6" s="574"/>
      <c r="R6" s="574"/>
      <c r="S6" s="574"/>
      <c r="T6" s="574"/>
      <c r="U6" s="574"/>
      <c r="V6" s="574"/>
      <c r="W6" s="574"/>
      <c r="X6" s="574"/>
    </row>
    <row r="7" spans="1:24" hidden="1" x14ac:dyDescent="0.2">
      <c r="A7" s="574" t="s">
        <v>130</v>
      </c>
      <c r="B7" s="574"/>
      <c r="C7" s="574"/>
      <c r="D7" s="574"/>
      <c r="E7" s="574"/>
      <c r="F7" s="574"/>
      <c r="G7" s="574"/>
      <c r="H7" s="574"/>
      <c r="I7" s="574"/>
      <c r="J7" s="574"/>
      <c r="K7" s="574"/>
      <c r="L7" s="574"/>
      <c r="M7" s="574"/>
      <c r="N7" s="574"/>
      <c r="O7" s="574"/>
      <c r="P7" s="574"/>
      <c r="Q7" s="574"/>
      <c r="R7" s="574"/>
      <c r="S7" s="574"/>
      <c r="T7" s="574"/>
      <c r="U7" s="574"/>
      <c r="V7" s="574"/>
      <c r="W7" s="574"/>
      <c r="X7" s="574"/>
    </row>
    <row r="8" spans="1:24" x14ac:dyDescent="0.2">
      <c r="A8" s="22"/>
      <c r="B8" s="22"/>
      <c r="C8" s="22"/>
      <c r="D8" s="22"/>
      <c r="E8" s="22"/>
      <c r="F8" s="22"/>
      <c r="G8" s="22"/>
      <c r="H8" s="22"/>
      <c r="I8" s="22"/>
      <c r="J8" s="22"/>
      <c r="K8" s="22"/>
      <c r="L8" s="22"/>
      <c r="M8" s="22"/>
      <c r="N8" s="22"/>
      <c r="O8" s="22"/>
      <c r="P8" s="22"/>
      <c r="Q8" s="22"/>
      <c r="R8" s="22"/>
      <c r="S8" s="22"/>
      <c r="T8" s="22"/>
      <c r="U8" s="22"/>
      <c r="V8" s="22"/>
      <c r="W8" s="22"/>
      <c r="X8" s="22"/>
    </row>
    <row r="9" spans="1:24" s="354" customFormat="1" ht="12" x14ac:dyDescent="0.2">
      <c r="A9" s="285" t="s">
        <v>423</v>
      </c>
      <c r="B9" s="352">
        <v>134</v>
      </c>
      <c r="C9" s="353" t="s">
        <v>474</v>
      </c>
      <c r="D9" s="288"/>
      <c r="E9" s="1"/>
      <c r="F9" s="1"/>
      <c r="G9" s="1"/>
      <c r="H9" s="1"/>
      <c r="I9" s="1"/>
      <c r="J9" s="1"/>
      <c r="K9" s="1"/>
      <c r="L9" s="1"/>
      <c r="M9" s="1"/>
      <c r="N9" s="1"/>
      <c r="O9" s="1"/>
      <c r="P9" s="1"/>
      <c r="Q9" s="1"/>
    </row>
    <row r="10" spans="1:24" s="354" customFormat="1" ht="12" x14ac:dyDescent="0.2">
      <c r="A10" s="285" t="s">
        <v>1</v>
      </c>
      <c r="B10" s="352">
        <v>6</v>
      </c>
      <c r="C10" s="353" t="s">
        <v>475</v>
      </c>
      <c r="D10" s="288"/>
      <c r="E10" s="324"/>
      <c r="F10" s="324"/>
      <c r="G10" s="324"/>
      <c r="H10" s="324" t="s">
        <v>501</v>
      </c>
      <c r="I10" s="324"/>
      <c r="J10" s="324"/>
      <c r="K10" s="324"/>
      <c r="L10" s="325"/>
      <c r="M10" s="325"/>
      <c r="N10" s="325"/>
      <c r="O10" s="325"/>
      <c r="P10" s="325"/>
      <c r="Q10" s="325"/>
    </row>
    <row r="11" spans="1:24" s="354" customFormat="1" ht="12" x14ac:dyDescent="0.2">
      <c r="A11" s="285" t="s">
        <v>426</v>
      </c>
      <c r="B11" s="352">
        <v>5</v>
      </c>
      <c r="C11" s="353" t="s">
        <v>502</v>
      </c>
      <c r="D11" s="288"/>
      <c r="E11" s="324"/>
      <c r="F11" s="324"/>
      <c r="G11" s="324"/>
      <c r="H11" s="324"/>
      <c r="I11" s="324"/>
      <c r="J11" s="324"/>
      <c r="K11" s="324"/>
      <c r="L11" s="325"/>
      <c r="M11" s="325"/>
      <c r="N11" s="325"/>
      <c r="O11" s="325"/>
      <c r="P11" s="325"/>
      <c r="Q11" s="325"/>
    </row>
    <row r="12" spans="1:24" s="354" customFormat="1" ht="12" x14ac:dyDescent="0.2">
      <c r="A12" s="285" t="s">
        <v>7</v>
      </c>
      <c r="B12" s="355">
        <v>16</v>
      </c>
      <c r="C12" s="353" t="s">
        <v>477</v>
      </c>
      <c r="D12" s="288"/>
      <c r="E12" s="324"/>
      <c r="F12" s="324"/>
      <c r="G12" s="324"/>
      <c r="H12" s="324"/>
      <c r="I12" s="324"/>
      <c r="J12" s="324"/>
      <c r="K12" s="324"/>
      <c r="L12" s="325"/>
      <c r="M12" s="325"/>
      <c r="N12" s="325"/>
      <c r="O12" s="325"/>
      <c r="P12" s="325"/>
      <c r="Q12" s="325"/>
    </row>
    <row r="13" spans="1:24" s="354" customFormat="1" ht="12" x14ac:dyDescent="0.2">
      <c r="A13" s="285" t="s">
        <v>411</v>
      </c>
      <c r="B13" s="352">
        <v>9</v>
      </c>
      <c r="C13" s="353" t="s">
        <v>503</v>
      </c>
      <c r="D13" s="288"/>
      <c r="E13" s="324"/>
      <c r="F13" s="324"/>
      <c r="G13" s="324"/>
      <c r="H13" s="324"/>
      <c r="I13" s="324"/>
      <c r="J13" s="324"/>
      <c r="K13" s="324"/>
      <c r="L13" s="325"/>
      <c r="M13" s="325"/>
      <c r="N13" s="325"/>
      <c r="O13" s="325"/>
      <c r="P13" s="325"/>
      <c r="Q13" s="325"/>
    </row>
    <row r="14" spans="1:24" x14ac:dyDescent="0.2">
      <c r="A14" s="324"/>
      <c r="B14" s="324"/>
      <c r="C14" s="324"/>
      <c r="D14" s="324"/>
      <c r="E14" s="324"/>
      <c r="F14" s="324"/>
      <c r="G14" s="324"/>
      <c r="H14" s="324"/>
      <c r="I14" s="324"/>
      <c r="J14" s="324"/>
      <c r="K14" s="324"/>
      <c r="L14" s="325"/>
      <c r="M14" s="325"/>
      <c r="N14" s="325"/>
      <c r="O14" s="325"/>
      <c r="P14" s="325"/>
      <c r="Q14" s="325" t="s">
        <v>40</v>
      </c>
      <c r="T14" s="356"/>
      <c r="U14" s="326"/>
      <c r="W14" s="762"/>
      <c r="X14" s="762"/>
    </row>
    <row r="15" spans="1:24" x14ac:dyDescent="0.2">
      <c r="A15" s="751" t="s">
        <v>4</v>
      </c>
      <c r="B15" s="751"/>
      <c r="C15" s="751"/>
      <c r="D15" s="751"/>
      <c r="E15" s="751"/>
      <c r="F15" s="751"/>
      <c r="G15" s="751"/>
      <c r="H15" s="751"/>
      <c r="I15" s="751"/>
      <c r="J15" s="751"/>
      <c r="K15" s="751"/>
      <c r="L15" s="751"/>
      <c r="M15" s="751"/>
      <c r="N15" s="751"/>
      <c r="O15" s="751"/>
      <c r="P15" s="751"/>
      <c r="Q15" s="751"/>
      <c r="R15" s="751"/>
      <c r="S15" s="751"/>
      <c r="T15" s="751"/>
      <c r="U15" s="751"/>
      <c r="V15" s="751"/>
      <c r="W15" s="751"/>
      <c r="X15" s="751"/>
    </row>
    <row r="16" spans="1:24" ht="25.5" customHeight="1" x14ac:dyDescent="0.2">
      <c r="A16" s="748" t="s">
        <v>504</v>
      </c>
      <c r="B16" s="748"/>
      <c r="C16" s="748"/>
      <c r="D16" s="748"/>
      <c r="E16" s="748"/>
      <c r="F16" s="748"/>
      <c r="G16" s="748"/>
      <c r="H16" s="748"/>
      <c r="I16" s="748"/>
      <c r="J16" s="748"/>
      <c r="K16" s="748"/>
      <c r="L16" s="748"/>
      <c r="M16" s="748"/>
      <c r="N16" s="748"/>
      <c r="O16" s="748"/>
      <c r="P16" s="748"/>
      <c r="Q16" s="748"/>
      <c r="R16" s="748"/>
      <c r="S16" s="748"/>
      <c r="T16" s="748"/>
      <c r="U16" s="748"/>
      <c r="V16" s="748"/>
      <c r="W16" s="748"/>
      <c r="X16" s="748"/>
    </row>
    <row r="17" spans="1:26" x14ac:dyDescent="0.2">
      <c r="A17" s="325"/>
      <c r="B17" s="325"/>
      <c r="C17" s="325"/>
      <c r="D17" s="325"/>
      <c r="E17" s="325"/>
      <c r="F17" s="325"/>
      <c r="G17" s="325"/>
      <c r="H17" s="325"/>
      <c r="I17" s="325"/>
      <c r="J17" s="325"/>
      <c r="K17" s="325"/>
      <c r="L17" s="325"/>
      <c r="M17" s="325"/>
      <c r="N17" s="325"/>
      <c r="O17" s="325"/>
      <c r="P17" s="325"/>
      <c r="Q17" s="325"/>
    </row>
    <row r="18" spans="1:26" ht="12.75" customHeight="1" x14ac:dyDescent="0.2">
      <c r="A18" s="752" t="s">
        <v>5</v>
      </c>
      <c r="B18" s="753"/>
      <c r="C18" s="754"/>
      <c r="D18" s="755" t="s">
        <v>8</v>
      </c>
      <c r="E18" s="755" t="s">
        <v>480</v>
      </c>
      <c r="F18" s="757" t="s">
        <v>19</v>
      </c>
      <c r="G18" s="758"/>
      <c r="H18" s="757" t="s">
        <v>20</v>
      </c>
      <c r="I18" s="758"/>
      <c r="J18" s="752" t="s">
        <v>14</v>
      </c>
      <c r="K18" s="754"/>
      <c r="L18" s="752" t="s">
        <v>10</v>
      </c>
      <c r="M18" s="754"/>
      <c r="N18" s="752" t="s">
        <v>13</v>
      </c>
      <c r="O18" s="754"/>
      <c r="P18" s="752" t="s">
        <v>15</v>
      </c>
      <c r="Q18" s="754"/>
      <c r="R18" s="598" t="s">
        <v>28</v>
      </c>
      <c r="S18" s="598"/>
      <c r="T18" s="598"/>
      <c r="U18" s="598" t="s">
        <v>29</v>
      </c>
      <c r="V18" s="757" t="s">
        <v>31</v>
      </c>
      <c r="W18" s="759"/>
      <c r="X18" s="758"/>
    </row>
    <row r="19" spans="1:26" ht="20.25" customHeight="1" x14ac:dyDescent="0.2">
      <c r="A19" s="64" t="s">
        <v>17</v>
      </c>
      <c r="B19" s="598" t="s">
        <v>481</v>
      </c>
      <c r="C19" s="598"/>
      <c r="D19" s="756"/>
      <c r="E19" s="756"/>
      <c r="F19" s="357" t="s">
        <v>21</v>
      </c>
      <c r="G19" s="357" t="s">
        <v>22</v>
      </c>
      <c r="H19" s="357" t="s">
        <v>23</v>
      </c>
      <c r="I19" s="357" t="s">
        <v>24</v>
      </c>
      <c r="J19" s="2" t="s">
        <v>11</v>
      </c>
      <c r="K19" s="2" t="s">
        <v>12</v>
      </c>
      <c r="L19" s="2" t="s">
        <v>11</v>
      </c>
      <c r="M19" s="2" t="s">
        <v>12</v>
      </c>
      <c r="N19" s="2" t="s">
        <v>11</v>
      </c>
      <c r="O19" s="2" t="s">
        <v>12</v>
      </c>
      <c r="P19" s="2" t="s">
        <v>11</v>
      </c>
      <c r="Q19" s="2" t="s">
        <v>12</v>
      </c>
      <c r="R19" s="2" t="s">
        <v>11</v>
      </c>
      <c r="S19" s="2" t="s">
        <v>12</v>
      </c>
      <c r="T19" s="2" t="s">
        <v>30</v>
      </c>
      <c r="U19" s="598"/>
      <c r="V19" s="357" t="s">
        <v>32</v>
      </c>
      <c r="W19" s="357" t="s">
        <v>33</v>
      </c>
      <c r="X19" s="357" t="s">
        <v>34</v>
      </c>
    </row>
    <row r="20" spans="1:26" ht="72.75" customHeight="1" x14ac:dyDescent="0.2">
      <c r="A20" s="327">
        <v>1</v>
      </c>
      <c r="B20" s="760" t="s">
        <v>505</v>
      </c>
      <c r="C20" s="761"/>
      <c r="D20" s="328" t="s">
        <v>139</v>
      </c>
      <c r="E20" s="328">
        <v>35</v>
      </c>
      <c r="F20" s="300">
        <f>$F$24*E20/100</f>
        <v>429268.35</v>
      </c>
      <c r="G20" s="300">
        <f>$G$24*E20/100</f>
        <v>264171.95</v>
      </c>
      <c r="H20" s="358">
        <f t="shared" ref="H20:I23" si="0">J20+L20+N20+P20</f>
        <v>12</v>
      </c>
      <c r="I20" s="358">
        <f t="shared" si="0"/>
        <v>13</v>
      </c>
      <c r="J20" s="327">
        <v>4</v>
      </c>
      <c r="K20" s="330">
        <v>6</v>
      </c>
      <c r="L20" s="327">
        <v>4</v>
      </c>
      <c r="M20" s="329">
        <v>2</v>
      </c>
      <c r="N20" s="327">
        <v>4</v>
      </c>
      <c r="O20" s="329">
        <v>5</v>
      </c>
      <c r="P20" s="327"/>
      <c r="Q20" s="329"/>
      <c r="R20" s="29">
        <f t="shared" ref="R20:S24" si="1">J20+L20+N20+P20</f>
        <v>12</v>
      </c>
      <c r="S20" s="29">
        <f t="shared" si="1"/>
        <v>13</v>
      </c>
      <c r="T20" s="29">
        <f>S20-R20</f>
        <v>1</v>
      </c>
      <c r="U20" s="32"/>
      <c r="V20" s="3">
        <f>O20/N20*100</f>
        <v>125</v>
      </c>
      <c r="W20" s="3">
        <f>G20/F20*100</f>
        <v>61.540048317095831</v>
      </c>
      <c r="X20" s="359">
        <f>W20/V20*100</f>
        <v>49.232038653676661</v>
      </c>
      <c r="Y20" s="360" t="s">
        <v>111</v>
      </c>
      <c r="Z20" s="331"/>
    </row>
    <row r="21" spans="1:26" ht="73.5" customHeight="1" x14ac:dyDescent="0.2">
      <c r="A21" s="327">
        <v>2</v>
      </c>
      <c r="B21" s="760" t="s">
        <v>506</v>
      </c>
      <c r="C21" s="761"/>
      <c r="D21" s="328" t="s">
        <v>139</v>
      </c>
      <c r="E21" s="328">
        <v>40</v>
      </c>
      <c r="F21" s="300">
        <f>$F$24*E21/100</f>
        <v>490592.4</v>
      </c>
      <c r="G21" s="300">
        <f>$G$24*E21/100</f>
        <v>301910.8</v>
      </c>
      <c r="H21" s="358">
        <f t="shared" si="0"/>
        <v>12</v>
      </c>
      <c r="I21" s="358">
        <f t="shared" si="0"/>
        <v>13</v>
      </c>
      <c r="J21" s="327">
        <v>4</v>
      </c>
      <c r="K21" s="330">
        <v>4</v>
      </c>
      <c r="L21" s="327">
        <v>4</v>
      </c>
      <c r="M21" s="329">
        <v>6</v>
      </c>
      <c r="N21" s="327">
        <v>4</v>
      </c>
      <c r="O21" s="329">
        <v>3</v>
      </c>
      <c r="P21" s="327"/>
      <c r="Q21" s="329"/>
      <c r="R21" s="29">
        <f t="shared" si="1"/>
        <v>12</v>
      </c>
      <c r="S21" s="29">
        <f t="shared" si="1"/>
        <v>13</v>
      </c>
      <c r="T21" s="29">
        <f>S21-R21</f>
        <v>1</v>
      </c>
      <c r="U21" s="32" t="s">
        <v>507</v>
      </c>
      <c r="V21" s="3">
        <f t="shared" ref="V21:V24" si="2">O21/N21*100</f>
        <v>75</v>
      </c>
      <c r="W21" s="3">
        <f>G21/F21*100</f>
        <v>61.540048317095817</v>
      </c>
      <c r="X21" s="359">
        <f>W21/V21*100</f>
        <v>82.053397756127751</v>
      </c>
      <c r="Y21" s="360" t="s">
        <v>111</v>
      </c>
      <c r="Z21" s="331"/>
    </row>
    <row r="22" spans="1:26" ht="45" customHeight="1" x14ac:dyDescent="0.2">
      <c r="A22" s="327">
        <v>3</v>
      </c>
      <c r="B22" s="760" t="s">
        <v>508</v>
      </c>
      <c r="C22" s="761"/>
      <c r="D22" s="328" t="s">
        <v>509</v>
      </c>
      <c r="E22" s="328">
        <v>15</v>
      </c>
      <c r="F22" s="300">
        <f>$F$24*E22/100</f>
        <v>183972.15</v>
      </c>
      <c r="G22" s="300">
        <f>$G$24*E22/100</f>
        <v>113216.55</v>
      </c>
      <c r="H22" s="358">
        <f t="shared" si="0"/>
        <v>9</v>
      </c>
      <c r="I22" s="358">
        <f t="shared" si="0"/>
        <v>17</v>
      </c>
      <c r="J22" s="327">
        <v>3</v>
      </c>
      <c r="K22" s="330">
        <v>7</v>
      </c>
      <c r="L22" s="327">
        <v>3</v>
      </c>
      <c r="M22" s="329">
        <v>4</v>
      </c>
      <c r="N22" s="327">
        <v>3</v>
      </c>
      <c r="O22" s="329">
        <v>6</v>
      </c>
      <c r="P22" s="327"/>
      <c r="Q22" s="329"/>
      <c r="R22" s="29">
        <f t="shared" si="1"/>
        <v>9</v>
      </c>
      <c r="S22" s="29">
        <f t="shared" si="1"/>
        <v>17</v>
      </c>
      <c r="T22" s="29">
        <f>S22-R22</f>
        <v>8</v>
      </c>
      <c r="U22" s="32"/>
      <c r="V22" s="3">
        <f t="shared" si="2"/>
        <v>200</v>
      </c>
      <c r="W22" s="3">
        <f>G22/F22*100</f>
        <v>61.540048317095831</v>
      </c>
      <c r="X22" s="359">
        <f>W22/V22*100</f>
        <v>30.770024158547916</v>
      </c>
      <c r="Y22" s="360" t="s">
        <v>111</v>
      </c>
      <c r="Z22" s="331"/>
    </row>
    <row r="23" spans="1:26" ht="45" customHeight="1" x14ac:dyDescent="0.2">
      <c r="A23" s="327">
        <v>4</v>
      </c>
      <c r="B23" s="760" t="s">
        <v>510</v>
      </c>
      <c r="C23" s="761"/>
      <c r="D23" s="328" t="s">
        <v>509</v>
      </c>
      <c r="E23" s="328">
        <v>10</v>
      </c>
      <c r="F23" s="300">
        <f>$F$24*E23/100</f>
        <v>122648.1</v>
      </c>
      <c r="G23" s="300">
        <f>$G$24*E23/100</f>
        <v>75477.7</v>
      </c>
      <c r="H23" s="358">
        <f t="shared" si="0"/>
        <v>36</v>
      </c>
      <c r="I23" s="358">
        <f t="shared" si="0"/>
        <v>37</v>
      </c>
      <c r="J23" s="327">
        <v>12</v>
      </c>
      <c r="K23" s="330">
        <v>13</v>
      </c>
      <c r="L23" s="327">
        <v>12</v>
      </c>
      <c r="M23" s="329">
        <v>12</v>
      </c>
      <c r="N23" s="327">
        <v>12</v>
      </c>
      <c r="O23" s="329">
        <v>12</v>
      </c>
      <c r="P23" s="327"/>
      <c r="Q23" s="329"/>
      <c r="R23" s="29">
        <f t="shared" si="1"/>
        <v>36</v>
      </c>
      <c r="S23" s="29">
        <f t="shared" si="1"/>
        <v>37</v>
      </c>
      <c r="T23" s="29">
        <f>S23-R23</f>
        <v>1</v>
      </c>
      <c r="U23" s="32"/>
      <c r="V23" s="3">
        <f t="shared" si="2"/>
        <v>100</v>
      </c>
      <c r="W23" s="3">
        <f>G23/F23*100</f>
        <v>61.540048317095817</v>
      </c>
      <c r="X23" s="359">
        <f>W23/V23*100</f>
        <v>61.540048317095817</v>
      </c>
      <c r="Y23" s="360" t="s">
        <v>111</v>
      </c>
      <c r="Z23" s="331"/>
    </row>
    <row r="24" spans="1:26" s="1" customFormat="1" ht="36.75" customHeight="1" x14ac:dyDescent="0.2">
      <c r="A24" s="575" t="s">
        <v>25</v>
      </c>
      <c r="B24" s="576"/>
      <c r="C24" s="577"/>
      <c r="D24" s="9"/>
      <c r="E24" s="9">
        <f>SUM(E20:E23)</f>
        <v>100</v>
      </c>
      <c r="F24" s="10">
        <v>1226481</v>
      </c>
      <c r="G24" s="56">
        <v>754777</v>
      </c>
      <c r="H24" s="9">
        <f t="shared" ref="H24:Q24" si="3">SUM(H20:H23)</f>
        <v>69</v>
      </c>
      <c r="I24" s="9">
        <f t="shared" si="3"/>
        <v>80</v>
      </c>
      <c r="J24" s="9">
        <f t="shared" si="3"/>
        <v>23</v>
      </c>
      <c r="K24" s="9">
        <f t="shared" si="3"/>
        <v>30</v>
      </c>
      <c r="L24" s="9">
        <f t="shared" si="3"/>
        <v>23</v>
      </c>
      <c r="M24" s="9">
        <f t="shared" si="3"/>
        <v>24</v>
      </c>
      <c r="N24" s="9">
        <f t="shared" si="3"/>
        <v>23</v>
      </c>
      <c r="O24" s="9">
        <f t="shared" si="3"/>
        <v>26</v>
      </c>
      <c r="P24" s="9">
        <f t="shared" si="3"/>
        <v>0</v>
      </c>
      <c r="Q24" s="9">
        <f t="shared" si="3"/>
        <v>0</v>
      </c>
      <c r="R24" s="8">
        <f t="shared" si="1"/>
        <v>69</v>
      </c>
      <c r="S24" s="8">
        <f t="shared" si="1"/>
        <v>80</v>
      </c>
      <c r="T24" s="8">
        <f>S24-R24</f>
        <v>11</v>
      </c>
      <c r="U24" s="8"/>
      <c r="V24" s="3">
        <f t="shared" si="2"/>
        <v>113.04347826086956</v>
      </c>
      <c r="W24" s="3">
        <f>G24/F24*100</f>
        <v>61.540048317095817</v>
      </c>
      <c r="X24" s="359">
        <f>W24/V24*100</f>
        <v>54.439273511277072</v>
      </c>
    </row>
    <row r="25" spans="1:26" s="4" customFormat="1" ht="14.25" customHeight="1" x14ac:dyDescent="0.2">
      <c r="B25" s="7" t="s">
        <v>499</v>
      </c>
      <c r="F25" s="6"/>
      <c r="H25" s="4" t="s">
        <v>27</v>
      </c>
    </row>
    <row r="26" spans="1:26" x14ac:dyDescent="0.2">
      <c r="J26" s="361"/>
      <c r="K26" s="361"/>
      <c r="L26" s="361"/>
      <c r="M26" s="361"/>
      <c r="N26" s="361"/>
      <c r="O26" s="361"/>
      <c r="P26" s="361"/>
    </row>
    <row r="27" spans="1:26" x14ac:dyDescent="0.2">
      <c r="J27" s="361"/>
      <c r="K27" s="361"/>
      <c r="L27" s="361"/>
      <c r="M27" s="361"/>
      <c r="N27" s="361"/>
      <c r="O27" s="361"/>
      <c r="P27" s="361"/>
    </row>
    <row r="28" spans="1:26" x14ac:dyDescent="0.2">
      <c r="J28" s="361"/>
      <c r="K28" s="361"/>
      <c r="L28" s="361"/>
      <c r="M28" s="361"/>
      <c r="N28" s="361"/>
      <c r="O28" s="361"/>
      <c r="P28" s="361"/>
    </row>
  </sheetData>
  <mergeCells count="28">
    <mergeCell ref="A24:C24"/>
    <mergeCell ref="L18:M18"/>
    <mergeCell ref="N18:O18"/>
    <mergeCell ref="P18:Q18"/>
    <mergeCell ref="R18:T18"/>
    <mergeCell ref="B19:C19"/>
    <mergeCell ref="B20:C20"/>
    <mergeCell ref="B21:C21"/>
    <mergeCell ref="B22:C22"/>
    <mergeCell ref="B23:C23"/>
    <mergeCell ref="U18:U19"/>
    <mergeCell ref="V18:X18"/>
    <mergeCell ref="A7:X7"/>
    <mergeCell ref="W14:X14"/>
    <mergeCell ref="A15:X15"/>
    <mergeCell ref="A16:X16"/>
    <mergeCell ref="A18:C18"/>
    <mergeCell ref="D18:D19"/>
    <mergeCell ref="E18:E19"/>
    <mergeCell ref="F18:G18"/>
    <mergeCell ref="H18:I18"/>
    <mergeCell ref="J18:K18"/>
    <mergeCell ref="A6:X6"/>
    <mergeCell ref="A1:X1"/>
    <mergeCell ref="A2:X2"/>
    <mergeCell ref="A3:X3"/>
    <mergeCell ref="A4:X4"/>
    <mergeCell ref="A5:X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topLeftCell="A27" workbookViewId="0">
      <selection activeCell="G31" sqref="G31"/>
    </sheetView>
  </sheetViews>
  <sheetFormatPr baseColWidth="10" defaultRowHeight="12.75" x14ac:dyDescent="0.2"/>
  <cols>
    <col min="1" max="1" width="5.42578125" style="178" customWidth="1"/>
    <col min="2" max="2" width="12" style="178" customWidth="1"/>
    <col min="3" max="3" width="29.28515625" style="178" customWidth="1"/>
    <col min="4" max="4" width="11.42578125" style="178" customWidth="1"/>
    <col min="5" max="5" width="11" style="178" customWidth="1"/>
    <col min="6" max="6" width="14.5703125" style="178" customWidth="1"/>
    <col min="7" max="7" width="12.85546875" style="178" customWidth="1"/>
    <col min="8" max="9" width="11.42578125" style="178" hidden="1" customWidth="1"/>
    <col min="10" max="10" width="10.5703125" style="178" hidden="1" customWidth="1"/>
    <col min="11" max="11" width="9.7109375" style="178" hidden="1" customWidth="1"/>
    <col min="12" max="12" width="10.7109375" style="178" hidden="1" customWidth="1"/>
    <col min="13" max="13" width="9.7109375" style="178" hidden="1" customWidth="1"/>
    <col min="14" max="14" width="10.5703125" style="178" customWidth="1"/>
    <col min="15" max="15" width="11.7109375" style="178" customWidth="1"/>
    <col min="16" max="16" width="11" style="178" hidden="1" customWidth="1"/>
    <col min="17" max="17" width="8.85546875" style="178" hidden="1" customWidth="1"/>
    <col min="18" max="18" width="11" style="178" hidden="1" customWidth="1"/>
    <col min="19" max="19" width="10.5703125" style="178" hidden="1" customWidth="1"/>
    <col min="20" max="20" width="11.140625" style="178" hidden="1" customWidth="1"/>
    <col min="21" max="21" width="28.85546875" style="178" customWidth="1"/>
    <col min="22" max="23" width="10.42578125" style="178" customWidth="1"/>
    <col min="24" max="24" width="9.140625" style="178" customWidth="1"/>
    <col min="25" max="25" width="15.42578125" style="178" customWidth="1"/>
    <col min="26" max="16384" width="11.42578125" style="178"/>
  </cols>
  <sheetData>
    <row r="1" spans="1:24" x14ac:dyDescent="0.2">
      <c r="A1" s="617" t="s">
        <v>54</v>
      </c>
      <c r="B1" s="617"/>
      <c r="C1" s="617"/>
      <c r="D1" s="617"/>
      <c r="E1" s="617"/>
      <c r="F1" s="617"/>
      <c r="G1" s="617"/>
      <c r="H1" s="617"/>
      <c r="I1" s="617"/>
      <c r="J1" s="617"/>
      <c r="K1" s="617"/>
      <c r="L1" s="617"/>
      <c r="M1" s="617"/>
      <c r="N1" s="617"/>
      <c r="O1" s="617"/>
      <c r="P1" s="617"/>
      <c r="Q1" s="617"/>
      <c r="R1" s="617"/>
      <c r="S1" s="617"/>
      <c r="T1" s="617"/>
      <c r="U1" s="617"/>
      <c r="V1" s="617"/>
      <c r="W1" s="617"/>
      <c r="X1" s="617"/>
    </row>
    <row r="2" spans="1:24" x14ac:dyDescent="0.2">
      <c r="A2" s="617" t="s">
        <v>0</v>
      </c>
      <c r="B2" s="617"/>
      <c r="C2" s="617"/>
      <c r="D2" s="617"/>
      <c r="E2" s="617"/>
      <c r="F2" s="617"/>
      <c r="G2" s="617"/>
      <c r="H2" s="617"/>
      <c r="I2" s="617"/>
      <c r="J2" s="617"/>
      <c r="K2" s="617"/>
      <c r="L2" s="617"/>
      <c r="M2" s="617"/>
      <c r="N2" s="617"/>
      <c r="O2" s="617"/>
      <c r="P2" s="617"/>
      <c r="Q2" s="617"/>
      <c r="R2" s="617"/>
      <c r="S2" s="617"/>
      <c r="T2" s="617"/>
      <c r="U2" s="617"/>
      <c r="V2" s="617"/>
      <c r="W2" s="617"/>
      <c r="X2" s="617"/>
    </row>
    <row r="3" spans="1:24" x14ac:dyDescent="0.2">
      <c r="A3" s="617" t="s">
        <v>16</v>
      </c>
      <c r="B3" s="617"/>
      <c r="C3" s="617"/>
      <c r="D3" s="617"/>
      <c r="E3" s="617"/>
      <c r="F3" s="617"/>
      <c r="G3" s="617"/>
      <c r="H3" s="617"/>
      <c r="I3" s="617"/>
      <c r="J3" s="617"/>
      <c r="K3" s="617"/>
      <c r="L3" s="617"/>
      <c r="M3" s="617"/>
      <c r="N3" s="617"/>
      <c r="O3" s="617"/>
      <c r="P3" s="617"/>
      <c r="Q3" s="617"/>
      <c r="R3" s="617"/>
      <c r="S3" s="617"/>
      <c r="T3" s="617"/>
      <c r="U3" s="617"/>
      <c r="V3" s="617"/>
      <c r="W3" s="617"/>
      <c r="X3" s="617"/>
    </row>
    <row r="4" spans="1:24" hidden="1" x14ac:dyDescent="0.2">
      <c r="A4" s="604" t="s">
        <v>302</v>
      </c>
      <c r="B4" s="604"/>
      <c r="C4" s="604"/>
      <c r="D4" s="604"/>
      <c r="E4" s="604"/>
      <c r="F4" s="604"/>
      <c r="G4" s="604"/>
      <c r="H4" s="604"/>
      <c r="I4" s="604"/>
      <c r="J4" s="604"/>
      <c r="K4" s="604"/>
      <c r="L4" s="604"/>
      <c r="M4" s="604"/>
      <c r="N4" s="604"/>
      <c r="O4" s="604"/>
      <c r="P4" s="604"/>
      <c r="Q4" s="604"/>
      <c r="R4" s="604"/>
      <c r="S4" s="604"/>
      <c r="T4" s="604"/>
      <c r="U4" s="604"/>
      <c r="V4" s="604"/>
      <c r="W4" s="604"/>
      <c r="X4" s="604"/>
    </row>
    <row r="5" spans="1:24" hidden="1" x14ac:dyDescent="0.2">
      <c r="A5" s="604" t="s">
        <v>56</v>
      </c>
      <c r="B5" s="604"/>
      <c r="C5" s="604"/>
      <c r="D5" s="604"/>
      <c r="E5" s="604"/>
      <c r="F5" s="604"/>
      <c r="G5" s="604"/>
      <c r="H5" s="604"/>
      <c r="I5" s="604"/>
      <c r="J5" s="604"/>
      <c r="K5" s="604"/>
      <c r="L5" s="604"/>
      <c r="M5" s="604"/>
      <c r="N5" s="604"/>
      <c r="O5" s="604"/>
      <c r="P5" s="604"/>
      <c r="Q5" s="604"/>
      <c r="R5" s="604"/>
      <c r="S5" s="604"/>
      <c r="T5" s="604"/>
      <c r="U5" s="604"/>
      <c r="V5" s="604"/>
      <c r="W5" s="604"/>
      <c r="X5" s="604"/>
    </row>
    <row r="6" spans="1:24" x14ac:dyDescent="0.2">
      <c r="A6" s="604" t="s">
        <v>57</v>
      </c>
      <c r="B6" s="604"/>
      <c r="C6" s="604"/>
      <c r="D6" s="604"/>
      <c r="E6" s="604"/>
      <c r="F6" s="604"/>
      <c r="G6" s="604"/>
      <c r="H6" s="604"/>
      <c r="I6" s="604"/>
      <c r="J6" s="604"/>
      <c r="K6" s="604"/>
      <c r="L6" s="604"/>
      <c r="M6" s="604"/>
      <c r="N6" s="604"/>
      <c r="O6" s="604"/>
      <c r="P6" s="604"/>
      <c r="Q6" s="604"/>
      <c r="R6" s="604"/>
      <c r="S6" s="604"/>
      <c r="T6" s="604"/>
      <c r="U6" s="604"/>
      <c r="V6" s="604"/>
      <c r="W6" s="604"/>
      <c r="X6" s="604"/>
    </row>
    <row r="7" spans="1:24" hidden="1" x14ac:dyDescent="0.2">
      <c r="A7" s="604" t="s">
        <v>303</v>
      </c>
      <c r="B7" s="604"/>
      <c r="C7" s="604"/>
      <c r="D7" s="604"/>
      <c r="E7" s="604"/>
      <c r="F7" s="604"/>
      <c r="G7" s="604"/>
      <c r="H7" s="604"/>
      <c r="I7" s="604"/>
      <c r="J7" s="604"/>
      <c r="K7" s="604"/>
      <c r="L7" s="604"/>
      <c r="M7" s="604"/>
      <c r="N7" s="604"/>
      <c r="O7" s="604"/>
      <c r="P7" s="604"/>
      <c r="Q7" s="604"/>
      <c r="R7" s="604"/>
      <c r="S7" s="604"/>
      <c r="T7" s="604"/>
      <c r="U7" s="604"/>
      <c r="V7" s="604"/>
      <c r="W7" s="604"/>
      <c r="X7" s="604"/>
    </row>
    <row r="8" spans="1:24" x14ac:dyDescent="0.2">
      <c r="A8" s="179"/>
      <c r="B8" s="179"/>
      <c r="C8" s="179"/>
      <c r="D8" s="179"/>
      <c r="E8" s="179"/>
      <c r="F8" s="179"/>
      <c r="G8" s="179"/>
      <c r="H8" s="179"/>
      <c r="I8" s="179"/>
      <c r="J8" s="179"/>
      <c r="K8" s="179"/>
      <c r="L8" s="179"/>
      <c r="M8" s="179"/>
      <c r="N8" s="179"/>
      <c r="O8" s="179"/>
      <c r="P8" s="179"/>
      <c r="Q8" s="179"/>
      <c r="S8" s="179"/>
    </row>
    <row r="9" spans="1:24" x14ac:dyDescent="0.2">
      <c r="A9" s="180" t="s">
        <v>37</v>
      </c>
      <c r="B9" s="180"/>
      <c r="C9" s="180" t="s">
        <v>304</v>
      </c>
      <c r="D9" s="181"/>
      <c r="E9" s="181"/>
      <c r="F9" s="181"/>
      <c r="G9" s="181"/>
      <c r="H9" s="181"/>
      <c r="I9" s="181"/>
      <c r="J9" s="181"/>
      <c r="K9" s="181"/>
      <c r="L9" s="182"/>
      <c r="M9" s="182"/>
      <c r="N9" s="182"/>
      <c r="O9" s="182"/>
      <c r="P9" s="182"/>
      <c r="Q9" s="182"/>
    </row>
    <row r="10" spans="1:24" x14ac:dyDescent="0.2">
      <c r="A10" s="180" t="s">
        <v>1</v>
      </c>
      <c r="B10" s="183"/>
      <c r="C10" s="180" t="s">
        <v>305</v>
      </c>
      <c r="D10" s="181"/>
      <c r="E10" s="181"/>
      <c r="F10" s="181"/>
      <c r="G10" s="181"/>
      <c r="H10" s="181"/>
      <c r="I10" s="181"/>
      <c r="J10" s="181"/>
      <c r="K10" s="181"/>
      <c r="L10" s="182"/>
      <c r="M10" s="182"/>
      <c r="N10" s="182"/>
      <c r="O10" s="182"/>
      <c r="P10" s="182"/>
      <c r="Q10" s="182"/>
    </row>
    <row r="11" spans="1:24" x14ac:dyDescent="0.2">
      <c r="A11" s="180" t="s">
        <v>65</v>
      </c>
      <c r="B11" s="183"/>
      <c r="C11" s="180" t="s">
        <v>306</v>
      </c>
      <c r="D11" s="181"/>
      <c r="E11" s="181"/>
      <c r="F11" s="181"/>
      <c r="G11" s="181"/>
      <c r="H11" s="181"/>
      <c r="I11" s="181"/>
      <c r="J11" s="181"/>
      <c r="K11" s="181"/>
      <c r="L11" s="182"/>
      <c r="M11" s="182"/>
      <c r="N11" s="182"/>
      <c r="O11" s="182"/>
      <c r="P11" s="182"/>
      <c r="Q11" s="182"/>
    </row>
    <row r="12" spans="1:24" x14ac:dyDescent="0.2">
      <c r="A12" s="180" t="s">
        <v>7</v>
      </c>
      <c r="B12" s="183"/>
      <c r="C12" s="180" t="s">
        <v>307</v>
      </c>
      <c r="D12" s="181"/>
      <c r="E12" s="181"/>
      <c r="F12" s="181"/>
      <c r="G12" s="181"/>
      <c r="H12" s="181"/>
      <c r="I12" s="181"/>
      <c r="J12" s="181"/>
      <c r="K12" s="181"/>
      <c r="L12" s="182"/>
      <c r="M12" s="182"/>
      <c r="N12" s="182"/>
      <c r="O12" s="182"/>
      <c r="P12" s="182"/>
      <c r="Q12" s="182"/>
    </row>
    <row r="13" spans="1:24" x14ac:dyDescent="0.2">
      <c r="A13" s="184" t="s">
        <v>39</v>
      </c>
      <c r="B13" s="184"/>
      <c r="C13" s="185" t="s">
        <v>308</v>
      </c>
      <c r="D13" s="181"/>
      <c r="E13" s="181"/>
      <c r="F13" s="181"/>
      <c r="G13" s="181"/>
      <c r="H13" s="181"/>
      <c r="I13" s="181"/>
      <c r="J13" s="181"/>
      <c r="K13" s="181"/>
      <c r="L13" s="182"/>
      <c r="M13" s="182"/>
      <c r="N13" s="182"/>
      <c r="O13" s="182"/>
      <c r="P13" s="182"/>
      <c r="Q13" s="182"/>
      <c r="T13" s="186"/>
      <c r="U13" s="186"/>
      <c r="X13" s="186"/>
    </row>
    <row r="14" spans="1:24" x14ac:dyDescent="0.2">
      <c r="A14" s="604" t="s">
        <v>4</v>
      </c>
      <c r="B14" s="604"/>
      <c r="C14" s="604"/>
      <c r="D14" s="604"/>
      <c r="E14" s="604"/>
      <c r="F14" s="604"/>
      <c r="G14" s="604"/>
      <c r="H14" s="604"/>
      <c r="I14" s="604"/>
      <c r="J14" s="604"/>
      <c r="K14" s="604"/>
      <c r="L14" s="604"/>
      <c r="M14" s="604"/>
      <c r="N14" s="604"/>
      <c r="O14" s="604"/>
      <c r="P14" s="604"/>
      <c r="Q14" s="604"/>
      <c r="R14" s="604"/>
      <c r="S14" s="604"/>
      <c r="T14" s="604"/>
      <c r="U14" s="604"/>
      <c r="V14" s="604"/>
      <c r="W14" s="604"/>
      <c r="X14" s="604"/>
    </row>
    <row r="15" spans="1:24" ht="30.75" customHeight="1" x14ac:dyDescent="0.2">
      <c r="A15" s="187"/>
      <c r="B15" s="605" t="s">
        <v>309</v>
      </c>
      <c r="C15" s="605"/>
      <c r="D15" s="605"/>
      <c r="E15" s="605"/>
      <c r="F15" s="605"/>
      <c r="G15" s="605"/>
      <c r="H15" s="605"/>
      <c r="I15" s="605"/>
      <c r="J15" s="605"/>
      <c r="K15" s="605"/>
      <c r="L15" s="605"/>
      <c r="M15" s="605"/>
      <c r="N15" s="605"/>
      <c r="O15" s="605"/>
      <c r="P15" s="605"/>
      <c r="Q15" s="605"/>
      <c r="R15" s="605"/>
      <c r="S15" s="605"/>
      <c r="T15" s="605"/>
      <c r="U15" s="605"/>
      <c r="V15" s="605"/>
      <c r="W15" s="605"/>
      <c r="X15" s="605"/>
    </row>
    <row r="16" spans="1:24" x14ac:dyDescent="0.2">
      <c r="A16" s="182"/>
      <c r="B16" s="182"/>
      <c r="C16" s="182"/>
      <c r="D16" s="182"/>
      <c r="E16" s="182"/>
      <c r="F16" s="182"/>
      <c r="G16" s="182"/>
      <c r="H16" s="182"/>
      <c r="I16" s="182"/>
      <c r="J16" s="182"/>
      <c r="K16" s="182"/>
      <c r="L16" s="182"/>
      <c r="M16" s="182"/>
      <c r="N16" s="182"/>
      <c r="O16" s="182"/>
      <c r="P16" s="182"/>
      <c r="Q16" s="182"/>
    </row>
    <row r="17" spans="1:26" ht="12.75" customHeight="1" x14ac:dyDescent="0.2">
      <c r="A17" s="606" t="s">
        <v>5</v>
      </c>
      <c r="B17" s="607"/>
      <c r="C17" s="608"/>
      <c r="D17" s="609" t="s">
        <v>8</v>
      </c>
      <c r="E17" s="609" t="s">
        <v>18</v>
      </c>
      <c r="F17" s="611" t="s">
        <v>19</v>
      </c>
      <c r="G17" s="612"/>
      <c r="H17" s="611" t="s">
        <v>20</v>
      </c>
      <c r="I17" s="612"/>
      <c r="J17" s="606" t="s">
        <v>14</v>
      </c>
      <c r="K17" s="608"/>
      <c r="L17" s="606" t="s">
        <v>10</v>
      </c>
      <c r="M17" s="608"/>
      <c r="N17" s="606" t="s">
        <v>13</v>
      </c>
      <c r="O17" s="608"/>
      <c r="P17" s="606" t="s">
        <v>15</v>
      </c>
      <c r="Q17" s="608"/>
      <c r="R17" s="603" t="s">
        <v>28</v>
      </c>
      <c r="S17" s="603"/>
      <c r="T17" s="603"/>
      <c r="U17" s="613" t="s">
        <v>29</v>
      </c>
      <c r="V17" s="614" t="s">
        <v>31</v>
      </c>
      <c r="W17" s="615"/>
      <c r="X17" s="616"/>
    </row>
    <row r="18" spans="1:26" x14ac:dyDescent="0.2">
      <c r="A18" s="188" t="s">
        <v>17</v>
      </c>
      <c r="B18" s="603" t="s">
        <v>6</v>
      </c>
      <c r="C18" s="603"/>
      <c r="D18" s="610"/>
      <c r="E18" s="610"/>
      <c r="F18" s="189" t="s">
        <v>21</v>
      </c>
      <c r="G18" s="189" t="s">
        <v>22</v>
      </c>
      <c r="H18" s="189" t="s">
        <v>23</v>
      </c>
      <c r="I18" s="189" t="s">
        <v>24</v>
      </c>
      <c r="J18" s="190" t="s">
        <v>11</v>
      </c>
      <c r="K18" s="190" t="s">
        <v>12</v>
      </c>
      <c r="L18" s="190" t="s">
        <v>11</v>
      </c>
      <c r="M18" s="190" t="s">
        <v>12</v>
      </c>
      <c r="N18" s="190" t="s">
        <v>11</v>
      </c>
      <c r="O18" s="190" t="s">
        <v>12</v>
      </c>
      <c r="P18" s="190" t="s">
        <v>11</v>
      </c>
      <c r="Q18" s="190" t="s">
        <v>12</v>
      </c>
      <c r="R18" s="190" t="s">
        <v>11</v>
      </c>
      <c r="S18" s="190" t="s">
        <v>12</v>
      </c>
      <c r="T18" s="190" t="s">
        <v>30</v>
      </c>
      <c r="U18" s="613"/>
      <c r="V18" s="191" t="s">
        <v>32</v>
      </c>
      <c r="W18" s="191" t="s">
        <v>33</v>
      </c>
      <c r="X18" s="191" t="s">
        <v>34</v>
      </c>
    </row>
    <row r="19" spans="1:26" ht="33.75" customHeight="1" x14ac:dyDescent="0.2">
      <c r="A19" s="192">
        <v>1</v>
      </c>
      <c r="B19" s="602" t="s">
        <v>310</v>
      </c>
      <c r="C19" s="602"/>
      <c r="D19" s="193" t="s">
        <v>43</v>
      </c>
      <c r="E19" s="193">
        <v>10</v>
      </c>
      <c r="F19" s="194">
        <f t="shared" ref="F19:F29" si="0">$F$30*E19/100</f>
        <v>653547</v>
      </c>
      <c r="G19" s="194">
        <f t="shared" ref="G19:G29" si="1">$G$30*E19/100</f>
        <v>280956.2</v>
      </c>
      <c r="H19" s="192">
        <f t="shared" ref="H19:I29" si="2">J19+L19+N19+P19</f>
        <v>18</v>
      </c>
      <c r="I19" s="192">
        <f t="shared" si="2"/>
        <v>15</v>
      </c>
      <c r="J19" s="192">
        <v>6</v>
      </c>
      <c r="K19" s="195">
        <v>4</v>
      </c>
      <c r="L19" s="192">
        <v>6</v>
      </c>
      <c r="M19" s="196">
        <v>6</v>
      </c>
      <c r="N19" s="192">
        <v>6</v>
      </c>
      <c r="O19" s="197">
        <v>5</v>
      </c>
      <c r="P19" s="192"/>
      <c r="Q19" s="197"/>
      <c r="R19" s="198">
        <f>SUM(J19+L19+N19+P19)</f>
        <v>18</v>
      </c>
      <c r="S19" s="198">
        <f t="shared" ref="S19:S30" si="3">K19+M19+O19+Q19</f>
        <v>15</v>
      </c>
      <c r="T19" s="198">
        <f t="shared" ref="T19:T30" si="4">SUM(S19-R19)</f>
        <v>-3</v>
      </c>
      <c r="U19" s="199"/>
      <c r="V19" s="197">
        <f>O19/N19*100</f>
        <v>83.333333333333343</v>
      </c>
      <c r="W19" s="197">
        <f t="shared" ref="W19:W27" si="5">G19/F19*100</f>
        <v>42.989440698220633</v>
      </c>
      <c r="X19" s="197">
        <f t="shared" ref="X19:X27" si="6">W19/V19*100</f>
        <v>51.587328837864753</v>
      </c>
      <c r="Y19" s="200"/>
    </row>
    <row r="20" spans="1:26" ht="102" x14ac:dyDescent="0.2">
      <c r="A20" s="192">
        <v>2</v>
      </c>
      <c r="B20" s="602" t="s">
        <v>311</v>
      </c>
      <c r="C20" s="602"/>
      <c r="D20" s="193" t="s">
        <v>312</v>
      </c>
      <c r="E20" s="193">
        <v>10</v>
      </c>
      <c r="F20" s="194">
        <f t="shared" si="0"/>
        <v>653547</v>
      </c>
      <c r="G20" s="194">
        <f t="shared" si="1"/>
        <v>280956.2</v>
      </c>
      <c r="H20" s="192">
        <f t="shared" si="2"/>
        <v>9</v>
      </c>
      <c r="I20" s="192">
        <f t="shared" si="2"/>
        <v>19</v>
      </c>
      <c r="J20" s="192">
        <v>3</v>
      </c>
      <c r="K20" s="195">
        <v>5</v>
      </c>
      <c r="L20" s="192">
        <v>3</v>
      </c>
      <c r="M20" s="196">
        <v>3</v>
      </c>
      <c r="N20" s="192">
        <v>3</v>
      </c>
      <c r="O20" s="197">
        <v>11</v>
      </c>
      <c r="P20" s="192"/>
      <c r="Q20" s="197"/>
      <c r="R20" s="198">
        <f t="shared" ref="R20:R29" si="7">SUM(J20+L20+N20+P20)</f>
        <v>9</v>
      </c>
      <c r="S20" s="198">
        <f t="shared" si="3"/>
        <v>19</v>
      </c>
      <c r="T20" s="198">
        <f t="shared" si="4"/>
        <v>10</v>
      </c>
      <c r="U20" s="199" t="s">
        <v>313</v>
      </c>
      <c r="V20" s="197">
        <f t="shared" ref="V20:V30" si="8">O20/N20*100</f>
        <v>366.66666666666663</v>
      </c>
      <c r="W20" s="197">
        <f t="shared" si="5"/>
        <v>42.989440698220633</v>
      </c>
      <c r="X20" s="197">
        <f t="shared" si="6"/>
        <v>11.724392917696537</v>
      </c>
      <c r="Y20" s="200"/>
    </row>
    <row r="21" spans="1:26" ht="41.25" customHeight="1" x14ac:dyDescent="0.2">
      <c r="A21" s="192">
        <v>3</v>
      </c>
      <c r="B21" s="602" t="s">
        <v>314</v>
      </c>
      <c r="C21" s="602"/>
      <c r="D21" s="193" t="s">
        <v>312</v>
      </c>
      <c r="E21" s="193">
        <v>10</v>
      </c>
      <c r="F21" s="194">
        <f t="shared" si="0"/>
        <v>653547</v>
      </c>
      <c r="G21" s="194">
        <f t="shared" si="1"/>
        <v>280956.2</v>
      </c>
      <c r="H21" s="192">
        <f t="shared" si="2"/>
        <v>15</v>
      </c>
      <c r="I21" s="192">
        <f t="shared" si="2"/>
        <v>15</v>
      </c>
      <c r="J21" s="192">
        <v>5</v>
      </c>
      <c r="K21" s="195">
        <v>3</v>
      </c>
      <c r="L21" s="192">
        <v>5</v>
      </c>
      <c r="M21" s="196">
        <v>8</v>
      </c>
      <c r="N21" s="192">
        <v>5</v>
      </c>
      <c r="O21" s="197">
        <v>4</v>
      </c>
      <c r="P21" s="192"/>
      <c r="Q21" s="197"/>
      <c r="R21" s="198">
        <f t="shared" si="7"/>
        <v>15</v>
      </c>
      <c r="S21" s="198">
        <f t="shared" si="3"/>
        <v>15</v>
      </c>
      <c r="T21" s="198">
        <f t="shared" si="4"/>
        <v>0</v>
      </c>
      <c r="U21" s="199"/>
      <c r="V21" s="197">
        <f t="shared" si="8"/>
        <v>80</v>
      </c>
      <c r="W21" s="197">
        <f t="shared" si="5"/>
        <v>42.989440698220633</v>
      </c>
      <c r="X21" s="197">
        <f t="shared" si="6"/>
        <v>53.736800872775788</v>
      </c>
      <c r="Y21" s="200"/>
    </row>
    <row r="22" spans="1:26" ht="29.25" customHeight="1" x14ac:dyDescent="0.2">
      <c r="A22" s="192">
        <v>4</v>
      </c>
      <c r="B22" s="602" t="s">
        <v>315</v>
      </c>
      <c r="C22" s="602"/>
      <c r="D22" s="193" t="s">
        <v>312</v>
      </c>
      <c r="E22" s="193">
        <v>10</v>
      </c>
      <c r="F22" s="194">
        <f t="shared" si="0"/>
        <v>653547</v>
      </c>
      <c r="G22" s="194">
        <f t="shared" si="1"/>
        <v>280956.2</v>
      </c>
      <c r="H22" s="192">
        <f t="shared" si="2"/>
        <v>9</v>
      </c>
      <c r="I22" s="192">
        <f t="shared" si="2"/>
        <v>11</v>
      </c>
      <c r="J22" s="192">
        <v>3</v>
      </c>
      <c r="K22" s="195">
        <v>4</v>
      </c>
      <c r="L22" s="192">
        <v>3</v>
      </c>
      <c r="M22" s="196">
        <v>3</v>
      </c>
      <c r="N22" s="192">
        <v>3</v>
      </c>
      <c r="O22" s="197">
        <v>4</v>
      </c>
      <c r="P22" s="192"/>
      <c r="Q22" s="197"/>
      <c r="R22" s="198">
        <f t="shared" si="7"/>
        <v>9</v>
      </c>
      <c r="S22" s="198">
        <f t="shared" si="3"/>
        <v>11</v>
      </c>
      <c r="T22" s="198">
        <f t="shared" si="4"/>
        <v>2</v>
      </c>
      <c r="U22" s="201"/>
      <c r="V22" s="197">
        <f t="shared" si="8"/>
        <v>133.33333333333331</v>
      </c>
      <c r="W22" s="197">
        <f t="shared" si="5"/>
        <v>42.989440698220633</v>
      </c>
      <c r="X22" s="197">
        <f t="shared" si="6"/>
        <v>32.242080523665479</v>
      </c>
      <c r="Y22" s="200"/>
    </row>
    <row r="23" spans="1:26" ht="43.5" customHeight="1" x14ac:dyDescent="0.2">
      <c r="A23" s="192">
        <v>5</v>
      </c>
      <c r="B23" s="602" t="s">
        <v>316</v>
      </c>
      <c r="C23" s="602"/>
      <c r="D23" s="193" t="s">
        <v>312</v>
      </c>
      <c r="E23" s="193">
        <v>10</v>
      </c>
      <c r="F23" s="194">
        <f t="shared" si="0"/>
        <v>653547</v>
      </c>
      <c r="G23" s="194">
        <f t="shared" si="1"/>
        <v>280956.2</v>
      </c>
      <c r="H23" s="192">
        <f t="shared" si="2"/>
        <v>147</v>
      </c>
      <c r="I23" s="192">
        <f t="shared" si="2"/>
        <v>168</v>
      </c>
      <c r="J23" s="192">
        <v>54</v>
      </c>
      <c r="K23" s="195">
        <v>58</v>
      </c>
      <c r="L23" s="192">
        <v>48</v>
      </c>
      <c r="M23" s="196">
        <v>58</v>
      </c>
      <c r="N23" s="192">
        <v>45</v>
      </c>
      <c r="O23" s="197">
        <v>52</v>
      </c>
      <c r="P23" s="192"/>
      <c r="Q23" s="197"/>
      <c r="R23" s="198">
        <f t="shared" si="7"/>
        <v>147</v>
      </c>
      <c r="S23" s="198">
        <f t="shared" si="3"/>
        <v>168</v>
      </c>
      <c r="T23" s="198">
        <f t="shared" si="4"/>
        <v>21</v>
      </c>
      <c r="U23" s="199"/>
      <c r="V23" s="197">
        <f t="shared" si="8"/>
        <v>115.55555555555554</v>
      </c>
      <c r="W23" s="197">
        <f t="shared" si="5"/>
        <v>42.989440698220633</v>
      </c>
      <c r="X23" s="197">
        <f t="shared" si="6"/>
        <v>37.202400604229396</v>
      </c>
      <c r="Z23" s="202"/>
    </row>
    <row r="24" spans="1:26" ht="38.25" x14ac:dyDescent="0.2">
      <c r="A24" s="192">
        <v>6</v>
      </c>
      <c r="B24" s="602" t="s">
        <v>317</v>
      </c>
      <c r="C24" s="602"/>
      <c r="D24" s="193" t="s">
        <v>105</v>
      </c>
      <c r="E24" s="193">
        <v>5</v>
      </c>
      <c r="F24" s="194">
        <f t="shared" si="0"/>
        <v>326773.5</v>
      </c>
      <c r="G24" s="194">
        <f t="shared" si="1"/>
        <v>140478.1</v>
      </c>
      <c r="H24" s="192">
        <f t="shared" si="2"/>
        <v>24</v>
      </c>
      <c r="I24" s="192">
        <f t="shared" si="2"/>
        <v>141</v>
      </c>
      <c r="J24" s="192">
        <v>8</v>
      </c>
      <c r="K24" s="195">
        <v>23</v>
      </c>
      <c r="L24" s="192">
        <v>8</v>
      </c>
      <c r="M24" s="196">
        <v>41</v>
      </c>
      <c r="N24" s="192">
        <v>8</v>
      </c>
      <c r="O24" s="197">
        <v>77</v>
      </c>
      <c r="P24" s="192"/>
      <c r="Q24" s="197"/>
      <c r="R24" s="198">
        <f t="shared" si="7"/>
        <v>24</v>
      </c>
      <c r="S24" s="198">
        <f t="shared" si="3"/>
        <v>141</v>
      </c>
      <c r="T24" s="198">
        <f t="shared" si="4"/>
        <v>117</v>
      </c>
      <c r="U24" s="199" t="s">
        <v>318</v>
      </c>
      <c r="V24" s="197">
        <f t="shared" si="8"/>
        <v>962.5</v>
      </c>
      <c r="W24" s="197">
        <f t="shared" si="5"/>
        <v>42.989440698220633</v>
      </c>
      <c r="X24" s="197">
        <f t="shared" si="6"/>
        <v>4.4664353972177278</v>
      </c>
      <c r="Y24" s="200"/>
    </row>
    <row r="25" spans="1:26" ht="67.5" customHeight="1" x14ac:dyDescent="0.2">
      <c r="A25" s="192">
        <v>7</v>
      </c>
      <c r="B25" s="602" t="s">
        <v>319</v>
      </c>
      <c r="C25" s="602"/>
      <c r="D25" s="193" t="s">
        <v>105</v>
      </c>
      <c r="E25" s="193">
        <v>10</v>
      </c>
      <c r="F25" s="194">
        <f t="shared" si="0"/>
        <v>653547</v>
      </c>
      <c r="G25" s="194">
        <f t="shared" si="1"/>
        <v>280956.2</v>
      </c>
      <c r="H25" s="192">
        <f t="shared" si="2"/>
        <v>24</v>
      </c>
      <c r="I25" s="192">
        <f t="shared" si="2"/>
        <v>15</v>
      </c>
      <c r="J25" s="192">
        <v>8</v>
      </c>
      <c r="K25" s="195">
        <v>3</v>
      </c>
      <c r="L25" s="192">
        <v>8</v>
      </c>
      <c r="M25" s="196">
        <v>4</v>
      </c>
      <c r="N25" s="192">
        <v>8</v>
      </c>
      <c r="O25" s="197">
        <v>8</v>
      </c>
      <c r="P25" s="192"/>
      <c r="Q25" s="197"/>
      <c r="R25" s="198">
        <f t="shared" si="7"/>
        <v>24</v>
      </c>
      <c r="S25" s="198">
        <f t="shared" si="3"/>
        <v>15</v>
      </c>
      <c r="T25" s="198">
        <f t="shared" si="4"/>
        <v>-9</v>
      </c>
      <c r="U25" s="199"/>
      <c r="V25" s="197">
        <f t="shared" si="8"/>
        <v>100</v>
      </c>
      <c r="W25" s="197">
        <f t="shared" si="5"/>
        <v>42.989440698220633</v>
      </c>
      <c r="X25" s="197">
        <f t="shared" si="6"/>
        <v>42.989440698220633</v>
      </c>
      <c r="Y25" s="200"/>
    </row>
    <row r="26" spans="1:26" ht="52.5" customHeight="1" x14ac:dyDescent="0.2">
      <c r="A26" s="192">
        <v>8</v>
      </c>
      <c r="B26" s="602" t="s">
        <v>320</v>
      </c>
      <c r="C26" s="602"/>
      <c r="D26" s="193" t="s">
        <v>212</v>
      </c>
      <c r="E26" s="193">
        <v>10</v>
      </c>
      <c r="F26" s="194">
        <f t="shared" si="0"/>
        <v>653547</v>
      </c>
      <c r="G26" s="194">
        <f t="shared" si="1"/>
        <v>280956.2</v>
      </c>
      <c r="H26" s="192">
        <f t="shared" si="2"/>
        <v>108</v>
      </c>
      <c r="I26" s="192">
        <f t="shared" si="2"/>
        <v>181</v>
      </c>
      <c r="J26" s="192">
        <v>36</v>
      </c>
      <c r="K26" s="195">
        <v>64</v>
      </c>
      <c r="L26" s="192">
        <v>36</v>
      </c>
      <c r="M26" s="196">
        <v>65</v>
      </c>
      <c r="N26" s="192">
        <v>36</v>
      </c>
      <c r="O26" s="197">
        <v>52</v>
      </c>
      <c r="P26" s="192"/>
      <c r="Q26" s="197"/>
      <c r="R26" s="198">
        <f t="shared" si="7"/>
        <v>108</v>
      </c>
      <c r="S26" s="198">
        <f t="shared" si="3"/>
        <v>181</v>
      </c>
      <c r="T26" s="198">
        <f t="shared" si="4"/>
        <v>73</v>
      </c>
      <c r="U26" s="199"/>
      <c r="V26" s="197">
        <f t="shared" si="8"/>
        <v>144.44444444444443</v>
      </c>
      <c r="W26" s="197">
        <f t="shared" si="5"/>
        <v>42.989440698220633</v>
      </c>
      <c r="X26" s="197">
        <f t="shared" si="6"/>
        <v>29.76192048338352</v>
      </c>
    </row>
    <row r="27" spans="1:26" ht="31.5" customHeight="1" x14ac:dyDescent="0.2">
      <c r="A27" s="192">
        <v>9</v>
      </c>
      <c r="B27" s="602" t="s">
        <v>321</v>
      </c>
      <c r="C27" s="602"/>
      <c r="D27" s="193" t="s">
        <v>288</v>
      </c>
      <c r="E27" s="193">
        <v>10</v>
      </c>
      <c r="F27" s="194">
        <f t="shared" si="0"/>
        <v>653547</v>
      </c>
      <c r="G27" s="194">
        <f t="shared" si="1"/>
        <v>280956.2</v>
      </c>
      <c r="H27" s="192">
        <f t="shared" si="2"/>
        <v>24</v>
      </c>
      <c r="I27" s="192">
        <f t="shared" si="2"/>
        <v>35</v>
      </c>
      <c r="J27" s="192">
        <v>8</v>
      </c>
      <c r="K27" s="195">
        <v>15</v>
      </c>
      <c r="L27" s="192">
        <v>8</v>
      </c>
      <c r="M27" s="196">
        <v>8</v>
      </c>
      <c r="N27" s="192">
        <v>8</v>
      </c>
      <c r="O27" s="197">
        <v>12</v>
      </c>
      <c r="P27" s="192"/>
      <c r="Q27" s="197"/>
      <c r="R27" s="198">
        <f t="shared" si="7"/>
        <v>24</v>
      </c>
      <c r="S27" s="198">
        <f t="shared" si="3"/>
        <v>35</v>
      </c>
      <c r="T27" s="198">
        <f t="shared" si="4"/>
        <v>11</v>
      </c>
      <c r="U27" s="201"/>
      <c r="V27" s="197">
        <f t="shared" si="8"/>
        <v>150</v>
      </c>
      <c r="W27" s="197">
        <f t="shared" si="5"/>
        <v>42.989440698220633</v>
      </c>
      <c r="X27" s="197">
        <f t="shared" si="6"/>
        <v>28.659627132147087</v>
      </c>
    </row>
    <row r="28" spans="1:26" ht="46.5" customHeight="1" x14ac:dyDescent="0.2">
      <c r="A28" s="192">
        <v>10</v>
      </c>
      <c r="B28" s="602" t="s">
        <v>322</v>
      </c>
      <c r="C28" s="602"/>
      <c r="D28" s="193" t="s">
        <v>323</v>
      </c>
      <c r="E28" s="193">
        <v>10</v>
      </c>
      <c r="F28" s="194">
        <f t="shared" si="0"/>
        <v>653547</v>
      </c>
      <c r="G28" s="194">
        <f t="shared" si="1"/>
        <v>280956.2</v>
      </c>
      <c r="H28" s="192">
        <f t="shared" si="2"/>
        <v>18</v>
      </c>
      <c r="I28" s="192">
        <f t="shared" si="2"/>
        <v>29</v>
      </c>
      <c r="J28" s="192">
        <v>6</v>
      </c>
      <c r="K28" s="195">
        <v>11</v>
      </c>
      <c r="L28" s="192">
        <v>6</v>
      </c>
      <c r="M28" s="196">
        <v>10</v>
      </c>
      <c r="N28" s="192">
        <v>6</v>
      </c>
      <c r="O28" s="197">
        <v>8</v>
      </c>
      <c r="P28" s="192"/>
      <c r="Q28" s="197"/>
      <c r="R28" s="198">
        <f t="shared" si="7"/>
        <v>18</v>
      </c>
      <c r="S28" s="198">
        <f t="shared" si="3"/>
        <v>29</v>
      </c>
      <c r="T28" s="198">
        <f t="shared" si="4"/>
        <v>11</v>
      </c>
      <c r="U28" s="199"/>
      <c r="V28" s="197">
        <f t="shared" si="8"/>
        <v>133.33333333333331</v>
      </c>
      <c r="W28" s="197">
        <f>G28/F28*100</f>
        <v>42.989440698220633</v>
      </c>
      <c r="X28" s="197">
        <f>W28/V28*100</f>
        <v>32.242080523665479</v>
      </c>
    </row>
    <row r="29" spans="1:26" ht="31.5" customHeight="1" x14ac:dyDescent="0.2">
      <c r="A29" s="192">
        <v>11</v>
      </c>
      <c r="B29" s="602" t="s">
        <v>324</v>
      </c>
      <c r="C29" s="602"/>
      <c r="D29" s="193" t="s">
        <v>45</v>
      </c>
      <c r="E29" s="193">
        <v>5</v>
      </c>
      <c r="F29" s="194">
        <f t="shared" si="0"/>
        <v>326773.5</v>
      </c>
      <c r="G29" s="194">
        <f t="shared" si="1"/>
        <v>140478.1</v>
      </c>
      <c r="H29" s="192">
        <f t="shared" si="2"/>
        <v>13</v>
      </c>
      <c r="I29" s="192">
        <f t="shared" si="2"/>
        <v>13</v>
      </c>
      <c r="J29" s="192">
        <v>4</v>
      </c>
      <c r="K29" s="195">
        <v>4</v>
      </c>
      <c r="L29" s="192">
        <v>4</v>
      </c>
      <c r="M29" s="196">
        <v>4</v>
      </c>
      <c r="N29" s="192">
        <v>5</v>
      </c>
      <c r="O29" s="197">
        <v>5</v>
      </c>
      <c r="P29" s="192"/>
      <c r="Q29" s="197"/>
      <c r="R29" s="198">
        <f t="shared" si="7"/>
        <v>13</v>
      </c>
      <c r="S29" s="198">
        <f t="shared" si="3"/>
        <v>13</v>
      </c>
      <c r="T29" s="198">
        <f t="shared" si="4"/>
        <v>0</v>
      </c>
      <c r="U29" s="201"/>
      <c r="V29" s="197">
        <f t="shared" si="8"/>
        <v>100</v>
      </c>
      <c r="W29" s="197">
        <f>G29/F29*100</f>
        <v>42.989440698220633</v>
      </c>
      <c r="X29" s="197">
        <f>W29/V29*100</f>
        <v>42.989440698220633</v>
      </c>
    </row>
    <row r="30" spans="1:26" s="181" customFormat="1" ht="27.75" customHeight="1" x14ac:dyDescent="0.2">
      <c r="A30" s="601" t="s">
        <v>25</v>
      </c>
      <c r="B30" s="601"/>
      <c r="C30" s="601"/>
      <c r="D30" s="203"/>
      <c r="E30" s="203">
        <f>SUM(E19:E29)</f>
        <v>100</v>
      </c>
      <c r="F30" s="204">
        <v>6535470</v>
      </c>
      <c r="G30" s="205">
        <v>2809562</v>
      </c>
      <c r="H30" s="203">
        <f t="shared" ref="H30:Q30" si="9">SUM(H19:H29)</f>
        <v>409</v>
      </c>
      <c r="I30" s="203">
        <f t="shared" si="9"/>
        <v>642</v>
      </c>
      <c r="J30" s="206">
        <f>SUM(J19:J29)</f>
        <v>141</v>
      </c>
      <c r="K30" s="207">
        <f t="shared" si="9"/>
        <v>194</v>
      </c>
      <c r="L30" s="206">
        <f>SUM(L19:L29)</f>
        <v>135</v>
      </c>
      <c r="M30" s="203">
        <f t="shared" si="9"/>
        <v>210</v>
      </c>
      <c r="N30" s="206">
        <f>SUM(N19:N29)</f>
        <v>133</v>
      </c>
      <c r="O30" s="203">
        <f t="shared" si="9"/>
        <v>238</v>
      </c>
      <c r="P30" s="206">
        <f>SUM(P19:P29)</f>
        <v>0</v>
      </c>
      <c r="Q30" s="203">
        <f t="shared" si="9"/>
        <v>0</v>
      </c>
      <c r="R30" s="198">
        <f>SUM(R19:R29)</f>
        <v>409</v>
      </c>
      <c r="S30" s="198">
        <f t="shared" si="3"/>
        <v>642</v>
      </c>
      <c r="T30" s="198">
        <f t="shared" si="4"/>
        <v>233</v>
      </c>
      <c r="U30" s="197"/>
      <c r="V30" s="197">
        <f t="shared" si="8"/>
        <v>178.94736842105263</v>
      </c>
      <c r="W30" s="197">
        <f>G30/F30*100</f>
        <v>42.989440698220633</v>
      </c>
      <c r="X30" s="197">
        <f>W30/V30*100</f>
        <v>24.023510978417413</v>
      </c>
    </row>
    <row r="31" spans="1:26" s="182" customFormat="1" ht="12" x14ac:dyDescent="0.2">
      <c r="F31" s="208"/>
    </row>
    <row r="32" spans="1:26" s="182" customFormat="1" ht="12" x14ac:dyDescent="0.2">
      <c r="B32" s="209" t="s">
        <v>26</v>
      </c>
      <c r="F32" s="208"/>
      <c r="H32" s="182" t="s">
        <v>27</v>
      </c>
    </row>
  </sheetData>
  <mergeCells count="34">
    <mergeCell ref="A6:X6"/>
    <mergeCell ref="A1:X1"/>
    <mergeCell ref="A2:X2"/>
    <mergeCell ref="A3:X3"/>
    <mergeCell ref="A4:X4"/>
    <mergeCell ref="A5:X5"/>
    <mergeCell ref="B18:C18"/>
    <mergeCell ref="A7:X7"/>
    <mergeCell ref="A14:X14"/>
    <mergeCell ref="B15:X15"/>
    <mergeCell ref="A17:C17"/>
    <mergeCell ref="D17:D18"/>
    <mergeCell ref="E17:E18"/>
    <mergeCell ref="F17:G17"/>
    <mergeCell ref="H17:I17"/>
    <mergeCell ref="J17:K17"/>
    <mergeCell ref="L17:M17"/>
    <mergeCell ref="N17:O17"/>
    <mergeCell ref="P17:Q17"/>
    <mergeCell ref="R17:T17"/>
    <mergeCell ref="U17:U18"/>
    <mergeCell ref="V17:X17"/>
    <mergeCell ref="A30:C30"/>
    <mergeCell ref="B19:C19"/>
    <mergeCell ref="B20:C20"/>
    <mergeCell ref="B21:C21"/>
    <mergeCell ref="B22:C22"/>
    <mergeCell ref="B23:C23"/>
    <mergeCell ref="B24:C24"/>
    <mergeCell ref="B25:C25"/>
    <mergeCell ref="B26:C26"/>
    <mergeCell ref="B27:C27"/>
    <mergeCell ref="B28:C28"/>
    <mergeCell ref="B29:C29"/>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topLeftCell="A21" workbookViewId="0">
      <selection activeCell="G26" sqref="G26"/>
    </sheetView>
  </sheetViews>
  <sheetFormatPr baseColWidth="10" defaultRowHeight="12.75" x14ac:dyDescent="0.2"/>
  <cols>
    <col min="1" max="1" width="12.140625" style="333" customWidth="1"/>
    <col min="2" max="2" width="7.140625" style="333" customWidth="1"/>
    <col min="3" max="3" width="30.85546875" style="333" customWidth="1"/>
    <col min="4" max="5" width="11.7109375" style="333" customWidth="1"/>
    <col min="6" max="6" width="11.140625" style="333" customWidth="1"/>
    <col min="7" max="7" width="10.85546875" style="333" customWidth="1"/>
    <col min="8" max="9" width="8.85546875" style="333" hidden="1" customWidth="1"/>
    <col min="10" max="10" width="10.28515625" style="333" hidden="1" customWidth="1"/>
    <col min="11" max="11" width="8.85546875" style="333" hidden="1" customWidth="1"/>
    <col min="12" max="12" width="10.5703125" style="333" hidden="1" customWidth="1"/>
    <col min="13" max="13" width="8.85546875" style="333" hidden="1" customWidth="1"/>
    <col min="14" max="14" width="11" style="333" customWidth="1"/>
    <col min="15" max="15" width="8.85546875" style="333" customWidth="1"/>
    <col min="16" max="16" width="10.28515625" style="333" hidden="1" customWidth="1"/>
    <col min="17" max="20" width="8.85546875" style="333" hidden="1" customWidth="1"/>
    <col min="21" max="21" width="23.85546875" style="333" customWidth="1"/>
    <col min="22" max="23" width="8.85546875" style="333" customWidth="1"/>
    <col min="24" max="24" width="11.140625" style="333" customWidth="1"/>
    <col min="25" max="25" width="11.7109375" style="333" customWidth="1"/>
    <col min="26" max="16384" width="11.42578125" style="333"/>
  </cols>
  <sheetData>
    <row r="1" spans="1:24" x14ac:dyDescent="0.2">
      <c r="A1" s="763" t="s">
        <v>54</v>
      </c>
      <c r="B1" s="763"/>
      <c r="C1" s="763"/>
      <c r="D1" s="763"/>
      <c r="E1" s="763"/>
      <c r="F1" s="763"/>
      <c r="G1" s="763"/>
      <c r="H1" s="763"/>
      <c r="I1" s="763"/>
      <c r="J1" s="763"/>
      <c r="K1" s="763"/>
      <c r="L1" s="763"/>
      <c r="M1" s="763"/>
      <c r="N1" s="763"/>
      <c r="O1" s="763"/>
      <c r="P1" s="763"/>
      <c r="Q1" s="763"/>
      <c r="R1" s="763"/>
      <c r="S1" s="763"/>
      <c r="T1" s="763"/>
      <c r="U1" s="763"/>
      <c r="V1" s="763"/>
      <c r="W1" s="763"/>
      <c r="X1" s="763"/>
    </row>
    <row r="2" spans="1:24" x14ac:dyDescent="0.2">
      <c r="A2" s="763" t="s">
        <v>0</v>
      </c>
      <c r="B2" s="763"/>
      <c r="C2" s="763"/>
      <c r="D2" s="763"/>
      <c r="E2" s="763"/>
      <c r="F2" s="763"/>
      <c r="G2" s="763"/>
      <c r="H2" s="763"/>
      <c r="I2" s="763"/>
      <c r="J2" s="763"/>
      <c r="K2" s="763"/>
      <c r="L2" s="763"/>
      <c r="M2" s="763"/>
      <c r="N2" s="763"/>
      <c r="O2" s="763"/>
      <c r="P2" s="763"/>
      <c r="Q2" s="763"/>
      <c r="R2" s="763"/>
      <c r="S2" s="763"/>
      <c r="T2" s="763"/>
      <c r="U2" s="763"/>
      <c r="V2" s="763"/>
      <c r="W2" s="763"/>
      <c r="X2" s="763"/>
    </row>
    <row r="3" spans="1:24" x14ac:dyDescent="0.2">
      <c r="A3" s="763" t="s">
        <v>16</v>
      </c>
      <c r="B3" s="763"/>
      <c r="C3" s="763"/>
      <c r="D3" s="763"/>
      <c r="E3" s="763"/>
      <c r="F3" s="763"/>
      <c r="G3" s="763"/>
      <c r="H3" s="763"/>
      <c r="I3" s="763"/>
      <c r="J3" s="763"/>
      <c r="K3" s="763"/>
      <c r="L3" s="763"/>
      <c r="M3" s="763"/>
      <c r="N3" s="763"/>
      <c r="O3" s="763"/>
      <c r="P3" s="763"/>
      <c r="Q3" s="763"/>
      <c r="R3" s="763"/>
      <c r="S3" s="763"/>
      <c r="T3" s="763"/>
      <c r="U3" s="763"/>
      <c r="V3" s="763"/>
      <c r="W3" s="763"/>
      <c r="X3" s="763"/>
    </row>
    <row r="4" spans="1:24" ht="12.75" hidden="1" customHeight="1" x14ac:dyDescent="0.2">
      <c r="A4" s="592" t="s">
        <v>55</v>
      </c>
      <c r="B4" s="592"/>
      <c r="C4" s="592"/>
      <c r="D4" s="592"/>
      <c r="E4" s="592"/>
      <c r="F4" s="592"/>
      <c r="G4" s="592"/>
      <c r="H4" s="592"/>
      <c r="I4" s="592"/>
      <c r="J4" s="592"/>
      <c r="K4" s="592"/>
      <c r="L4" s="592"/>
      <c r="M4" s="592"/>
      <c r="N4" s="592"/>
      <c r="O4" s="592"/>
      <c r="P4" s="592"/>
      <c r="Q4" s="592"/>
      <c r="R4" s="592"/>
      <c r="S4" s="592"/>
      <c r="T4" s="592"/>
      <c r="U4" s="592"/>
      <c r="V4" s="592"/>
      <c r="W4" s="592"/>
      <c r="X4" s="592"/>
    </row>
    <row r="5" spans="1:24" ht="12.75" hidden="1" customHeight="1" x14ac:dyDescent="0.2">
      <c r="A5" s="592" t="s">
        <v>56</v>
      </c>
      <c r="B5" s="592"/>
      <c r="C5" s="592"/>
      <c r="D5" s="592"/>
      <c r="E5" s="592"/>
      <c r="F5" s="592"/>
      <c r="G5" s="592"/>
      <c r="H5" s="592"/>
      <c r="I5" s="592"/>
      <c r="J5" s="592"/>
      <c r="K5" s="592"/>
      <c r="L5" s="592"/>
      <c r="M5" s="592"/>
      <c r="N5" s="592"/>
      <c r="O5" s="592"/>
      <c r="P5" s="592"/>
      <c r="Q5" s="592"/>
      <c r="R5" s="592"/>
      <c r="S5" s="592"/>
      <c r="T5" s="592"/>
      <c r="U5" s="592"/>
      <c r="V5" s="592"/>
      <c r="W5" s="592"/>
      <c r="X5" s="592"/>
    </row>
    <row r="6" spans="1:24" ht="12.75" customHeight="1" x14ac:dyDescent="0.2">
      <c r="A6" s="592" t="s">
        <v>57</v>
      </c>
      <c r="B6" s="592"/>
      <c r="C6" s="592"/>
      <c r="D6" s="592"/>
      <c r="E6" s="592"/>
      <c r="F6" s="592"/>
      <c r="G6" s="592"/>
      <c r="H6" s="592"/>
      <c r="I6" s="592"/>
      <c r="J6" s="592"/>
      <c r="K6" s="592"/>
      <c r="L6" s="592"/>
      <c r="M6" s="592"/>
      <c r="N6" s="592"/>
      <c r="O6" s="592"/>
      <c r="P6" s="592"/>
      <c r="Q6" s="592"/>
      <c r="R6" s="592"/>
      <c r="S6" s="592"/>
      <c r="T6" s="592"/>
      <c r="U6" s="592"/>
      <c r="V6" s="592"/>
      <c r="W6" s="592"/>
      <c r="X6" s="592"/>
    </row>
    <row r="7" spans="1:24" hidden="1" x14ac:dyDescent="0.2">
      <c r="A7" s="592" t="s">
        <v>130</v>
      </c>
      <c r="B7" s="592"/>
      <c r="C7" s="592"/>
      <c r="D7" s="592"/>
      <c r="E7" s="592"/>
      <c r="F7" s="592"/>
      <c r="G7" s="592"/>
      <c r="H7" s="592"/>
      <c r="I7" s="592"/>
      <c r="J7" s="592"/>
      <c r="K7" s="592"/>
      <c r="L7" s="592"/>
      <c r="M7" s="592"/>
      <c r="N7" s="592"/>
      <c r="O7" s="592"/>
      <c r="P7" s="592"/>
      <c r="Q7" s="592"/>
      <c r="R7" s="592"/>
      <c r="S7" s="592"/>
      <c r="T7" s="592"/>
      <c r="U7" s="592"/>
      <c r="V7" s="592"/>
      <c r="W7" s="592"/>
      <c r="X7" s="592"/>
    </row>
    <row r="8" spans="1:24" x14ac:dyDescent="0.2">
      <c r="A8" s="24"/>
      <c r="B8" s="24"/>
      <c r="C8" s="24"/>
      <c r="D8" s="24"/>
      <c r="E8" s="24"/>
      <c r="F8" s="24"/>
      <c r="G8" s="24"/>
      <c r="H8" s="24"/>
      <c r="I8" s="24"/>
      <c r="J8" s="24"/>
      <c r="K8" s="24"/>
      <c r="L8" s="24"/>
      <c r="M8" s="24"/>
      <c r="N8" s="24"/>
      <c r="O8" s="24"/>
      <c r="P8" s="24"/>
      <c r="Q8" s="24"/>
      <c r="R8" s="24"/>
      <c r="S8" s="24"/>
      <c r="T8" s="24"/>
      <c r="U8" s="24"/>
      <c r="V8" s="24"/>
      <c r="W8" s="24"/>
      <c r="X8" s="24"/>
    </row>
    <row r="9" spans="1:24" x14ac:dyDescent="0.2">
      <c r="A9" s="285" t="s">
        <v>423</v>
      </c>
      <c r="B9" s="286">
        <v>134</v>
      </c>
      <c r="C9" s="287" t="s">
        <v>474</v>
      </c>
      <c r="D9" s="288"/>
      <c r="E9" s="334"/>
      <c r="F9" s="334"/>
      <c r="G9" s="334"/>
      <c r="H9" s="334"/>
      <c r="I9" s="334"/>
      <c r="J9" s="334"/>
      <c r="K9" s="334"/>
      <c r="L9" s="334"/>
      <c r="M9" s="334"/>
      <c r="N9" s="334"/>
      <c r="O9" s="334"/>
      <c r="P9" s="334"/>
      <c r="Q9" s="334"/>
    </row>
    <row r="10" spans="1:24" ht="13.5" customHeight="1" x14ac:dyDescent="0.2">
      <c r="A10" s="285" t="s">
        <v>1</v>
      </c>
      <c r="B10" s="286">
        <v>6</v>
      </c>
      <c r="C10" s="287" t="s">
        <v>475</v>
      </c>
      <c r="D10" s="288"/>
      <c r="E10" s="331"/>
      <c r="F10" s="331"/>
      <c r="G10" s="331"/>
      <c r="H10" s="331"/>
      <c r="I10" s="331"/>
      <c r="J10" s="331"/>
      <c r="K10" s="331"/>
      <c r="L10" s="335"/>
      <c r="M10" s="335"/>
      <c r="N10" s="335"/>
      <c r="O10" s="335"/>
      <c r="P10" s="335"/>
      <c r="Q10" s="335"/>
    </row>
    <row r="11" spans="1:24" ht="12.75" customHeight="1" x14ac:dyDescent="0.2">
      <c r="A11" s="285" t="s">
        <v>426</v>
      </c>
      <c r="B11" s="286">
        <v>10</v>
      </c>
      <c r="C11" s="287" t="s">
        <v>490</v>
      </c>
      <c r="D11" s="288"/>
      <c r="E11" s="331"/>
      <c r="F11" s="331"/>
      <c r="G11" s="331"/>
      <c r="H11" s="331"/>
      <c r="I11" s="331"/>
      <c r="J11" s="331"/>
      <c r="K11" s="331"/>
      <c r="L11" s="335"/>
      <c r="M11" s="335"/>
      <c r="N11" s="335"/>
      <c r="O11" s="335"/>
      <c r="P11" s="335"/>
      <c r="Q11" s="335"/>
    </row>
    <row r="12" spans="1:24" ht="12" customHeight="1" x14ac:dyDescent="0.2">
      <c r="A12" s="285" t="s">
        <v>7</v>
      </c>
      <c r="B12" s="289">
        <v>16</v>
      </c>
      <c r="C12" s="287" t="s">
        <v>477</v>
      </c>
      <c r="D12" s="288"/>
      <c r="E12" s="331"/>
      <c r="F12" s="331"/>
      <c r="G12" s="331"/>
      <c r="H12" s="331"/>
      <c r="I12" s="331"/>
      <c r="J12" s="331"/>
      <c r="K12" s="331"/>
      <c r="L12" s="335"/>
      <c r="M12" s="335"/>
      <c r="N12" s="335"/>
      <c r="O12" s="335"/>
      <c r="P12" s="335"/>
      <c r="Q12" s="335"/>
    </row>
    <row r="13" spans="1:24" ht="12.75" customHeight="1" x14ac:dyDescent="0.2">
      <c r="A13" s="285" t="s">
        <v>411</v>
      </c>
      <c r="B13" s="286">
        <v>10</v>
      </c>
      <c r="C13" s="287" t="s">
        <v>491</v>
      </c>
      <c r="D13" s="288"/>
      <c r="E13" s="331"/>
      <c r="F13" s="331"/>
      <c r="G13" s="331"/>
      <c r="H13" s="331"/>
      <c r="I13" s="331"/>
      <c r="J13" s="331"/>
      <c r="K13" s="331"/>
      <c r="L13" s="335"/>
      <c r="M13" s="335"/>
      <c r="N13" s="335"/>
      <c r="O13" s="335"/>
      <c r="P13" s="335"/>
      <c r="Q13" s="335"/>
    </row>
    <row r="14" spans="1:24" x14ac:dyDescent="0.2">
      <c r="A14" s="331"/>
      <c r="B14" s="331"/>
      <c r="C14" s="331"/>
      <c r="D14" s="331"/>
      <c r="E14" s="331"/>
      <c r="F14" s="331"/>
      <c r="G14" s="331"/>
      <c r="H14" s="331"/>
      <c r="I14" s="331"/>
      <c r="J14" s="331"/>
      <c r="K14" s="331"/>
      <c r="L14" s="335"/>
      <c r="M14" s="335"/>
      <c r="N14" s="335"/>
      <c r="O14" s="335"/>
      <c r="P14" s="335"/>
      <c r="Q14" s="335" t="s">
        <v>40</v>
      </c>
      <c r="T14" s="336"/>
      <c r="U14" s="337"/>
      <c r="X14" s="336"/>
    </row>
    <row r="15" spans="1:24" x14ac:dyDescent="0.2">
      <c r="A15" s="748" t="s">
        <v>4</v>
      </c>
      <c r="B15" s="748"/>
      <c r="C15" s="748"/>
      <c r="D15" s="748"/>
      <c r="E15" s="748"/>
      <c r="F15" s="748"/>
      <c r="G15" s="748"/>
      <c r="H15" s="748"/>
      <c r="I15" s="748"/>
      <c r="J15" s="748"/>
      <c r="K15" s="748"/>
      <c r="L15" s="748"/>
      <c r="M15" s="748"/>
      <c r="N15" s="748"/>
      <c r="O15" s="748"/>
      <c r="P15" s="748"/>
      <c r="Q15" s="748"/>
      <c r="R15" s="748"/>
      <c r="S15" s="748"/>
      <c r="T15" s="748"/>
      <c r="U15" s="748"/>
      <c r="V15" s="748"/>
      <c r="W15" s="748"/>
      <c r="X15" s="748"/>
    </row>
    <row r="16" spans="1:24" ht="25.5" customHeight="1" x14ac:dyDescent="0.2">
      <c r="A16" s="748" t="s">
        <v>492</v>
      </c>
      <c r="B16" s="748"/>
      <c r="C16" s="748"/>
      <c r="D16" s="748"/>
      <c r="E16" s="748"/>
      <c r="F16" s="748"/>
      <c r="G16" s="748"/>
      <c r="H16" s="748"/>
      <c r="I16" s="748"/>
      <c r="J16" s="748"/>
      <c r="K16" s="748"/>
      <c r="L16" s="748"/>
      <c r="M16" s="748"/>
      <c r="N16" s="748"/>
      <c r="O16" s="748"/>
      <c r="P16" s="748"/>
      <c r="Q16" s="748"/>
      <c r="R16" s="748"/>
      <c r="S16" s="748"/>
      <c r="T16" s="748"/>
      <c r="U16" s="748"/>
      <c r="V16" s="748"/>
      <c r="W16" s="748"/>
      <c r="X16" s="748"/>
    </row>
    <row r="17" spans="1:26" x14ac:dyDescent="0.2">
      <c r="A17" s="335"/>
      <c r="B17" s="335"/>
      <c r="C17" s="335"/>
      <c r="D17" s="335"/>
      <c r="E17" s="335"/>
      <c r="F17" s="335"/>
      <c r="G17" s="335"/>
      <c r="H17" s="335"/>
      <c r="I17" s="335"/>
      <c r="J17" s="335"/>
      <c r="K17" s="335"/>
      <c r="L17" s="335"/>
      <c r="M17" s="335"/>
      <c r="N17" s="335"/>
      <c r="O17" s="335"/>
      <c r="P17" s="335"/>
      <c r="Q17" s="335"/>
    </row>
    <row r="18" spans="1:26" ht="12.75" customHeight="1" x14ac:dyDescent="0.2">
      <c r="A18" s="580" t="s">
        <v>5</v>
      </c>
      <c r="B18" s="587"/>
      <c r="C18" s="581"/>
      <c r="D18" s="578" t="s">
        <v>8</v>
      </c>
      <c r="E18" s="578" t="s">
        <v>480</v>
      </c>
      <c r="F18" s="580" t="s">
        <v>19</v>
      </c>
      <c r="G18" s="581"/>
      <c r="H18" s="580" t="s">
        <v>20</v>
      </c>
      <c r="I18" s="581"/>
      <c r="J18" s="580" t="s">
        <v>14</v>
      </c>
      <c r="K18" s="581"/>
      <c r="L18" s="580" t="s">
        <v>10</v>
      </c>
      <c r="M18" s="581"/>
      <c r="N18" s="580" t="s">
        <v>13</v>
      </c>
      <c r="O18" s="581"/>
      <c r="P18" s="580" t="s">
        <v>15</v>
      </c>
      <c r="Q18" s="581"/>
      <c r="R18" s="719" t="s">
        <v>28</v>
      </c>
      <c r="S18" s="719"/>
      <c r="T18" s="719"/>
      <c r="U18" s="764" t="s">
        <v>29</v>
      </c>
      <c r="V18" s="580" t="s">
        <v>31</v>
      </c>
      <c r="W18" s="587"/>
      <c r="X18" s="581"/>
    </row>
    <row r="19" spans="1:26" ht="24.75" customHeight="1" x14ac:dyDescent="0.2">
      <c r="A19" s="118" t="s">
        <v>17</v>
      </c>
      <c r="B19" s="719" t="s">
        <v>481</v>
      </c>
      <c r="C19" s="719"/>
      <c r="D19" s="579"/>
      <c r="E19" s="579"/>
      <c r="F19" s="25" t="s">
        <v>21</v>
      </c>
      <c r="G19" s="25" t="s">
        <v>22</v>
      </c>
      <c r="H19" s="25" t="s">
        <v>23</v>
      </c>
      <c r="I19" s="25" t="s">
        <v>24</v>
      </c>
      <c r="J19" s="338" t="s">
        <v>11</v>
      </c>
      <c r="K19" s="338" t="s">
        <v>12</v>
      </c>
      <c r="L19" s="338" t="s">
        <v>11</v>
      </c>
      <c r="M19" s="338" t="s">
        <v>12</v>
      </c>
      <c r="N19" s="338" t="s">
        <v>11</v>
      </c>
      <c r="O19" s="338" t="s">
        <v>12</v>
      </c>
      <c r="P19" s="338" t="s">
        <v>11</v>
      </c>
      <c r="Q19" s="338" t="s">
        <v>12</v>
      </c>
      <c r="R19" s="338" t="s">
        <v>11</v>
      </c>
      <c r="S19" s="338" t="s">
        <v>12</v>
      </c>
      <c r="T19" s="338" t="s">
        <v>30</v>
      </c>
      <c r="U19" s="764"/>
      <c r="V19" s="25" t="s">
        <v>32</v>
      </c>
      <c r="W19" s="25" t="s">
        <v>33</v>
      </c>
      <c r="X19" s="25" t="s">
        <v>34</v>
      </c>
    </row>
    <row r="20" spans="1:26" ht="45" customHeight="1" x14ac:dyDescent="0.2">
      <c r="A20" s="339">
        <v>1</v>
      </c>
      <c r="B20" s="766" t="s">
        <v>493</v>
      </c>
      <c r="C20" s="767"/>
      <c r="D20" s="340" t="s">
        <v>139</v>
      </c>
      <c r="E20" s="340">
        <v>30</v>
      </c>
      <c r="F20" s="300">
        <f>$F$25*E20/100</f>
        <v>548464.80000000005</v>
      </c>
      <c r="G20" s="300">
        <f>$G$25*E20/100</f>
        <v>284345.40000000002</v>
      </c>
      <c r="H20" s="341">
        <f t="shared" ref="H20:I24" si="0">J20+L20+N20+P20</f>
        <v>9</v>
      </c>
      <c r="I20" s="341">
        <f t="shared" si="0"/>
        <v>29</v>
      </c>
      <c r="J20" s="339">
        <v>3</v>
      </c>
      <c r="K20" s="342">
        <v>15</v>
      </c>
      <c r="L20" s="339">
        <v>3</v>
      </c>
      <c r="M20" s="342">
        <v>7</v>
      </c>
      <c r="N20" s="339">
        <v>3</v>
      </c>
      <c r="O20" s="342">
        <v>7</v>
      </c>
      <c r="P20" s="339"/>
      <c r="Q20" s="343"/>
      <c r="R20" s="344">
        <f t="shared" ref="R20:S25" si="1">J20+L20+N20+P20</f>
        <v>9</v>
      </c>
      <c r="S20" s="344">
        <f t="shared" si="1"/>
        <v>29</v>
      </c>
      <c r="T20" s="344">
        <f t="shared" ref="T20:T25" si="2">S20-R20</f>
        <v>20</v>
      </c>
      <c r="U20" s="32"/>
      <c r="V20" s="345">
        <f>O20/N20*100</f>
        <v>233.33333333333334</v>
      </c>
      <c r="W20" s="345">
        <f t="shared" ref="W20:W25" si="3">G20/F20*100</f>
        <v>51.843874028014191</v>
      </c>
      <c r="X20" s="345">
        <f t="shared" ref="X20:X25" si="4">W20/V20*100</f>
        <v>22.218803154863224</v>
      </c>
      <c r="Y20" s="346"/>
      <c r="Z20" s="346"/>
    </row>
    <row r="21" spans="1:26" ht="53.25" customHeight="1" x14ac:dyDescent="0.2">
      <c r="A21" s="339">
        <v>2</v>
      </c>
      <c r="B21" s="766" t="s">
        <v>494</v>
      </c>
      <c r="C21" s="767"/>
      <c r="D21" s="340" t="s">
        <v>45</v>
      </c>
      <c r="E21" s="340">
        <v>35</v>
      </c>
      <c r="F21" s="300">
        <f>$F$25*E21/100</f>
        <v>639875.6</v>
      </c>
      <c r="G21" s="300">
        <f>$G$25*E21/100</f>
        <v>331736.3</v>
      </c>
      <c r="H21" s="341">
        <f t="shared" si="0"/>
        <v>12</v>
      </c>
      <c r="I21" s="341">
        <f t="shared" si="0"/>
        <v>21</v>
      </c>
      <c r="J21" s="339">
        <v>4</v>
      </c>
      <c r="K21" s="342">
        <v>5</v>
      </c>
      <c r="L21" s="339">
        <v>4</v>
      </c>
      <c r="M21" s="342">
        <v>7</v>
      </c>
      <c r="N21" s="339">
        <v>4</v>
      </c>
      <c r="O21" s="342">
        <v>9</v>
      </c>
      <c r="P21" s="339"/>
      <c r="Q21" s="343"/>
      <c r="R21" s="344">
        <f t="shared" si="1"/>
        <v>12</v>
      </c>
      <c r="S21" s="344">
        <f t="shared" si="1"/>
        <v>21</v>
      </c>
      <c r="T21" s="344">
        <f t="shared" si="2"/>
        <v>9</v>
      </c>
      <c r="U21" s="32"/>
      <c r="V21" s="345">
        <f t="shared" ref="V21:V25" si="5">O21/N21*100</f>
        <v>225</v>
      </c>
      <c r="W21" s="345">
        <f t="shared" si="3"/>
        <v>51.843874028014191</v>
      </c>
      <c r="X21" s="345">
        <f t="shared" si="4"/>
        <v>23.041721790228529</v>
      </c>
      <c r="Y21" s="346"/>
      <c r="Z21" s="346"/>
    </row>
    <row r="22" spans="1:26" ht="45" customHeight="1" x14ac:dyDescent="0.2">
      <c r="A22" s="339">
        <v>3</v>
      </c>
      <c r="B22" s="766" t="s">
        <v>495</v>
      </c>
      <c r="C22" s="767"/>
      <c r="D22" s="340" t="s">
        <v>139</v>
      </c>
      <c r="E22" s="340">
        <v>20</v>
      </c>
      <c r="F22" s="300">
        <f>$F$25*E22/100</f>
        <v>365643.2</v>
      </c>
      <c r="G22" s="300">
        <f>$G$25*E22/100</f>
        <v>189563.6</v>
      </c>
      <c r="H22" s="341">
        <f t="shared" si="0"/>
        <v>9</v>
      </c>
      <c r="I22" s="341">
        <f t="shared" si="0"/>
        <v>13</v>
      </c>
      <c r="J22" s="339">
        <v>3</v>
      </c>
      <c r="K22" s="342">
        <v>7</v>
      </c>
      <c r="L22" s="339">
        <v>3</v>
      </c>
      <c r="M22" s="342">
        <v>2</v>
      </c>
      <c r="N22" s="339">
        <v>3</v>
      </c>
      <c r="O22" s="342">
        <v>4</v>
      </c>
      <c r="P22" s="339"/>
      <c r="Q22" s="343"/>
      <c r="R22" s="344">
        <f t="shared" si="1"/>
        <v>9</v>
      </c>
      <c r="S22" s="344">
        <f t="shared" si="1"/>
        <v>13</v>
      </c>
      <c r="T22" s="344">
        <f t="shared" si="2"/>
        <v>4</v>
      </c>
      <c r="U22" s="347"/>
      <c r="V22" s="345">
        <f t="shared" si="5"/>
        <v>133.33333333333331</v>
      </c>
      <c r="W22" s="345">
        <f t="shared" si="3"/>
        <v>51.843874028014191</v>
      </c>
      <c r="X22" s="345">
        <f t="shared" si="4"/>
        <v>38.882905521010649</v>
      </c>
      <c r="Y22" s="346"/>
      <c r="Z22" s="346"/>
    </row>
    <row r="23" spans="1:26" ht="45" customHeight="1" x14ac:dyDescent="0.2">
      <c r="A23" s="339">
        <v>4</v>
      </c>
      <c r="B23" s="766" t="s">
        <v>496</v>
      </c>
      <c r="C23" s="767"/>
      <c r="D23" s="340" t="s">
        <v>497</v>
      </c>
      <c r="E23" s="340">
        <v>10</v>
      </c>
      <c r="F23" s="300">
        <f>$F$25*E23/100</f>
        <v>182821.6</v>
      </c>
      <c r="G23" s="300">
        <f>$G$25*E23/100</f>
        <v>94781.8</v>
      </c>
      <c r="H23" s="341">
        <f t="shared" si="0"/>
        <v>9</v>
      </c>
      <c r="I23" s="341">
        <f t="shared" si="0"/>
        <v>27</v>
      </c>
      <c r="J23" s="339">
        <v>3</v>
      </c>
      <c r="K23" s="342">
        <v>12</v>
      </c>
      <c r="L23" s="339">
        <v>3</v>
      </c>
      <c r="M23" s="342">
        <v>7</v>
      </c>
      <c r="N23" s="339">
        <v>3</v>
      </c>
      <c r="O23" s="342">
        <v>8</v>
      </c>
      <c r="P23" s="339"/>
      <c r="Q23" s="343"/>
      <c r="R23" s="344">
        <f t="shared" si="1"/>
        <v>9</v>
      </c>
      <c r="S23" s="344">
        <f t="shared" si="1"/>
        <v>27</v>
      </c>
      <c r="T23" s="344">
        <f t="shared" si="2"/>
        <v>18</v>
      </c>
      <c r="U23" s="32"/>
      <c r="V23" s="345">
        <f t="shared" si="5"/>
        <v>266.66666666666663</v>
      </c>
      <c r="W23" s="345">
        <f t="shared" si="3"/>
        <v>51.843874028014191</v>
      </c>
      <c r="X23" s="345">
        <f t="shared" si="4"/>
        <v>19.441452760505324</v>
      </c>
      <c r="Y23" s="346"/>
      <c r="Z23" s="346"/>
    </row>
    <row r="24" spans="1:26" ht="45" customHeight="1" x14ac:dyDescent="0.2">
      <c r="A24" s="339">
        <v>5</v>
      </c>
      <c r="B24" s="766" t="s">
        <v>498</v>
      </c>
      <c r="C24" s="767"/>
      <c r="D24" s="340" t="s">
        <v>169</v>
      </c>
      <c r="E24" s="340">
        <v>5</v>
      </c>
      <c r="F24" s="300">
        <f>$F$25*E24/100</f>
        <v>91410.8</v>
      </c>
      <c r="G24" s="300">
        <f>$G$25*E24/100</f>
        <v>47390.9</v>
      </c>
      <c r="H24" s="341">
        <f t="shared" si="0"/>
        <v>6</v>
      </c>
      <c r="I24" s="341">
        <f t="shared" si="0"/>
        <v>6</v>
      </c>
      <c r="J24" s="339">
        <v>2</v>
      </c>
      <c r="K24" s="342">
        <v>2</v>
      </c>
      <c r="L24" s="339">
        <v>2</v>
      </c>
      <c r="M24" s="342">
        <v>2</v>
      </c>
      <c r="N24" s="339">
        <v>2</v>
      </c>
      <c r="O24" s="342">
        <v>2</v>
      </c>
      <c r="P24" s="339"/>
      <c r="Q24" s="343"/>
      <c r="R24" s="344">
        <f t="shared" si="1"/>
        <v>6</v>
      </c>
      <c r="S24" s="344">
        <f t="shared" si="1"/>
        <v>6</v>
      </c>
      <c r="T24" s="344">
        <f t="shared" si="2"/>
        <v>0</v>
      </c>
      <c r="U24" s="122"/>
      <c r="V24" s="345">
        <f t="shared" si="5"/>
        <v>100</v>
      </c>
      <c r="W24" s="345">
        <f t="shared" si="3"/>
        <v>51.843874028014191</v>
      </c>
      <c r="X24" s="345">
        <f t="shared" si="4"/>
        <v>51.843874028014191</v>
      </c>
    </row>
    <row r="25" spans="1:26" s="334" customFormat="1" ht="36.75" customHeight="1" x14ac:dyDescent="0.2">
      <c r="A25" s="768" t="s">
        <v>25</v>
      </c>
      <c r="B25" s="769"/>
      <c r="C25" s="770"/>
      <c r="D25" s="348"/>
      <c r="E25" s="348">
        <f>SUM(E20:E24)</f>
        <v>100</v>
      </c>
      <c r="F25" s="349">
        <v>1828216</v>
      </c>
      <c r="G25" s="349">
        <v>947818</v>
      </c>
      <c r="H25" s="348">
        <f t="shared" ref="H25:Q25" si="6">SUM(H20:H24)</f>
        <v>45</v>
      </c>
      <c r="I25" s="348">
        <f t="shared" si="6"/>
        <v>96</v>
      </c>
      <c r="J25" s="348">
        <f t="shared" si="6"/>
        <v>15</v>
      </c>
      <c r="K25" s="348">
        <f t="shared" si="6"/>
        <v>41</v>
      </c>
      <c r="L25" s="348">
        <f t="shared" si="6"/>
        <v>15</v>
      </c>
      <c r="M25" s="348">
        <f t="shared" si="6"/>
        <v>25</v>
      </c>
      <c r="N25" s="348">
        <f t="shared" si="6"/>
        <v>15</v>
      </c>
      <c r="O25" s="348">
        <f t="shared" si="6"/>
        <v>30</v>
      </c>
      <c r="P25" s="348">
        <f t="shared" si="6"/>
        <v>0</v>
      </c>
      <c r="Q25" s="163">
        <f t="shared" si="6"/>
        <v>0</v>
      </c>
      <c r="R25" s="350">
        <f t="shared" si="1"/>
        <v>45</v>
      </c>
      <c r="S25" s="350">
        <f t="shared" si="1"/>
        <v>96</v>
      </c>
      <c r="T25" s="350">
        <f t="shared" si="2"/>
        <v>51</v>
      </c>
      <c r="U25" s="350"/>
      <c r="V25" s="345">
        <f t="shared" si="5"/>
        <v>200</v>
      </c>
      <c r="W25" s="345">
        <f t="shared" si="3"/>
        <v>51.843874028014191</v>
      </c>
      <c r="X25" s="345">
        <f t="shared" si="4"/>
        <v>25.921937014007096</v>
      </c>
    </row>
    <row r="26" spans="1:26" ht="26.25" customHeight="1" x14ac:dyDescent="0.2">
      <c r="B26" s="765" t="s">
        <v>499</v>
      </c>
      <c r="C26" s="765"/>
      <c r="D26" s="765"/>
      <c r="J26" s="351"/>
      <c r="K26" s="351"/>
      <c r="L26" s="351"/>
      <c r="M26" s="351"/>
      <c r="N26" s="351"/>
      <c r="O26" s="351"/>
      <c r="P26" s="351"/>
    </row>
    <row r="27" spans="1:26" x14ac:dyDescent="0.2">
      <c r="J27" s="351"/>
      <c r="K27" s="351"/>
      <c r="L27" s="351"/>
      <c r="M27" s="351"/>
      <c r="N27" s="351"/>
      <c r="O27" s="351"/>
      <c r="P27" s="351"/>
    </row>
    <row r="28" spans="1:26" x14ac:dyDescent="0.2">
      <c r="J28" s="351"/>
      <c r="K28" s="351"/>
      <c r="L28" s="351"/>
      <c r="M28" s="351"/>
      <c r="N28" s="351"/>
      <c r="O28" s="351"/>
      <c r="P28" s="351"/>
    </row>
    <row r="29" spans="1:26" x14ac:dyDescent="0.2">
      <c r="J29" s="351"/>
      <c r="K29" s="351"/>
      <c r="L29" s="351"/>
      <c r="M29" s="351"/>
      <c r="N29" s="351"/>
      <c r="O29" s="351"/>
      <c r="P29" s="351"/>
    </row>
    <row r="30" spans="1:26" x14ac:dyDescent="0.2">
      <c r="J30" s="351"/>
      <c r="K30" s="351"/>
      <c r="L30" s="351"/>
      <c r="M30" s="351"/>
      <c r="N30" s="351"/>
      <c r="O30" s="351"/>
      <c r="P30" s="351"/>
    </row>
    <row r="31" spans="1:26" x14ac:dyDescent="0.2">
      <c r="J31" s="351"/>
      <c r="K31" s="351"/>
      <c r="L31" s="351"/>
      <c r="M31" s="351"/>
      <c r="N31" s="351"/>
      <c r="O31" s="351"/>
      <c r="P31" s="351"/>
    </row>
    <row r="32" spans="1:26" x14ac:dyDescent="0.2">
      <c r="J32" s="351"/>
      <c r="K32" s="351"/>
      <c r="L32" s="351"/>
      <c r="M32" s="351"/>
      <c r="N32" s="351"/>
      <c r="O32" s="351"/>
      <c r="P32" s="351"/>
    </row>
    <row r="33" spans="10:16" x14ac:dyDescent="0.2">
      <c r="J33" s="351"/>
      <c r="K33" s="351"/>
      <c r="L33" s="351"/>
      <c r="M33" s="351"/>
      <c r="N33" s="351"/>
      <c r="O33" s="351"/>
      <c r="P33" s="351"/>
    </row>
    <row r="34" spans="10:16" x14ac:dyDescent="0.2">
      <c r="J34" s="351"/>
      <c r="K34" s="351"/>
      <c r="L34" s="351"/>
      <c r="M34" s="351"/>
      <c r="N34" s="351"/>
      <c r="O34" s="351"/>
      <c r="P34" s="351"/>
    </row>
    <row r="35" spans="10:16" x14ac:dyDescent="0.2">
      <c r="J35" s="351"/>
      <c r="K35" s="351"/>
      <c r="L35" s="351"/>
      <c r="M35" s="351"/>
      <c r="N35" s="351"/>
      <c r="O35" s="351"/>
      <c r="P35" s="351"/>
    </row>
    <row r="36" spans="10:16" x14ac:dyDescent="0.2">
      <c r="J36" s="351"/>
      <c r="K36" s="351"/>
      <c r="L36" s="351"/>
      <c r="M36" s="351"/>
      <c r="N36" s="351"/>
      <c r="O36" s="351"/>
      <c r="P36" s="351"/>
    </row>
    <row r="37" spans="10:16" x14ac:dyDescent="0.2">
      <c r="J37" s="351"/>
      <c r="K37" s="351"/>
      <c r="L37" s="351"/>
      <c r="M37" s="351"/>
      <c r="N37" s="351"/>
      <c r="O37" s="351"/>
      <c r="P37" s="351"/>
    </row>
    <row r="38" spans="10:16" x14ac:dyDescent="0.2">
      <c r="J38" s="351"/>
      <c r="K38" s="351"/>
      <c r="L38" s="351"/>
      <c r="M38" s="351"/>
      <c r="N38" s="351"/>
      <c r="O38" s="351"/>
      <c r="P38" s="351"/>
    </row>
    <row r="39" spans="10:16" x14ac:dyDescent="0.2">
      <c r="J39" s="351"/>
      <c r="K39" s="351"/>
      <c r="L39" s="351"/>
      <c r="M39" s="351"/>
      <c r="N39" s="351"/>
      <c r="O39" s="351"/>
      <c r="P39" s="351"/>
    </row>
    <row r="40" spans="10:16" x14ac:dyDescent="0.2">
      <c r="J40" s="351"/>
      <c r="K40" s="351"/>
      <c r="L40" s="351"/>
      <c r="M40" s="351"/>
      <c r="N40" s="351"/>
      <c r="O40" s="351"/>
      <c r="P40" s="351"/>
    </row>
    <row r="41" spans="10:16" x14ac:dyDescent="0.2">
      <c r="J41" s="351"/>
      <c r="K41" s="351"/>
      <c r="L41" s="351"/>
      <c r="M41" s="351"/>
      <c r="N41" s="351"/>
      <c r="O41" s="351"/>
      <c r="P41" s="351"/>
    </row>
    <row r="42" spans="10:16" x14ac:dyDescent="0.2">
      <c r="J42" s="351"/>
      <c r="K42" s="351"/>
      <c r="L42" s="351"/>
      <c r="M42" s="351"/>
      <c r="N42" s="351"/>
      <c r="O42" s="351"/>
      <c r="P42" s="351"/>
    </row>
    <row r="43" spans="10:16" x14ac:dyDescent="0.2">
      <c r="J43" s="351"/>
      <c r="K43" s="351"/>
      <c r="L43" s="351"/>
      <c r="M43" s="351"/>
      <c r="N43" s="351"/>
      <c r="O43" s="351"/>
      <c r="P43" s="351"/>
    </row>
    <row r="44" spans="10:16" x14ac:dyDescent="0.2">
      <c r="J44" s="351"/>
      <c r="K44" s="351"/>
      <c r="L44" s="351"/>
      <c r="M44" s="351"/>
      <c r="N44" s="351"/>
      <c r="O44" s="351"/>
      <c r="P44" s="351"/>
    </row>
    <row r="45" spans="10:16" x14ac:dyDescent="0.2">
      <c r="J45" s="351"/>
      <c r="K45" s="351"/>
      <c r="L45" s="351"/>
      <c r="M45" s="351"/>
      <c r="N45" s="351"/>
      <c r="O45" s="351"/>
      <c r="P45" s="351"/>
    </row>
    <row r="46" spans="10:16" x14ac:dyDescent="0.2">
      <c r="J46" s="351"/>
      <c r="K46" s="351"/>
      <c r="L46" s="351"/>
      <c r="M46" s="351"/>
      <c r="N46" s="351"/>
      <c r="O46" s="351"/>
      <c r="P46" s="351"/>
    </row>
  </sheetData>
  <mergeCells count="29">
    <mergeCell ref="B26:D26"/>
    <mergeCell ref="B20:C20"/>
    <mergeCell ref="B21:C21"/>
    <mergeCell ref="B22:C22"/>
    <mergeCell ref="B23:C23"/>
    <mergeCell ref="B24:C24"/>
    <mergeCell ref="A25:C25"/>
    <mergeCell ref="B19:C19"/>
    <mergeCell ref="A7:X7"/>
    <mergeCell ref="A15:X15"/>
    <mergeCell ref="A16:X16"/>
    <mergeCell ref="A18:C18"/>
    <mergeCell ref="D18:D19"/>
    <mergeCell ref="E18:E19"/>
    <mergeCell ref="F18:G18"/>
    <mergeCell ref="H18:I18"/>
    <mergeCell ref="J18:K18"/>
    <mergeCell ref="L18:M18"/>
    <mergeCell ref="N18:O18"/>
    <mergeCell ref="P18:Q18"/>
    <mergeCell ref="R18:T18"/>
    <mergeCell ref="U18:U19"/>
    <mergeCell ref="V18:X18"/>
    <mergeCell ref="A6:X6"/>
    <mergeCell ref="A1:X1"/>
    <mergeCell ref="A2:X2"/>
    <mergeCell ref="A3:X3"/>
    <mergeCell ref="A4:X4"/>
    <mergeCell ref="A5:X5"/>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topLeftCell="A30" workbookViewId="0">
      <selection activeCell="G32" sqref="G32"/>
    </sheetView>
  </sheetViews>
  <sheetFormatPr baseColWidth="10" defaultRowHeight="12.75" x14ac:dyDescent="0.2"/>
  <cols>
    <col min="1" max="1" width="10.140625" style="365" customWidth="1"/>
    <col min="2" max="2" width="6.7109375" style="365" customWidth="1"/>
    <col min="3" max="3" width="40.7109375" style="365" customWidth="1"/>
    <col min="4" max="4" width="11.42578125" style="365" customWidth="1"/>
    <col min="5" max="5" width="11.42578125" style="365"/>
    <col min="6" max="6" width="11.7109375" style="365" customWidth="1"/>
    <col min="7" max="7" width="10.28515625" style="365" customWidth="1"/>
    <col min="8" max="13" width="9.28515625" style="365" hidden="1" customWidth="1"/>
    <col min="14" max="15" width="9.28515625" style="365" customWidth="1"/>
    <col min="16" max="16" width="8.85546875" style="365" hidden="1" customWidth="1"/>
    <col min="17" max="20" width="9.28515625" style="365" hidden="1" customWidth="1"/>
    <col min="21" max="21" width="30.42578125" style="365" customWidth="1"/>
    <col min="22" max="25" width="10" style="365" customWidth="1"/>
    <col min="26" max="16384" width="11.42578125" style="365"/>
  </cols>
  <sheetData>
    <row r="1" spans="1:24" x14ac:dyDescent="0.2">
      <c r="A1" s="574" t="s">
        <v>339</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130</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174"/>
      <c r="B8" s="174"/>
      <c r="C8" s="174"/>
      <c r="D8" s="174"/>
      <c r="E8" s="174"/>
      <c r="F8" s="174"/>
      <c r="G8" s="174"/>
      <c r="H8" s="174"/>
      <c r="I8" s="174"/>
      <c r="J8" s="174"/>
      <c r="K8" s="174"/>
      <c r="L8" s="174"/>
      <c r="M8" s="174"/>
      <c r="N8" s="174"/>
      <c r="O8" s="174"/>
      <c r="P8" s="174"/>
      <c r="Q8" s="174"/>
      <c r="R8" s="174"/>
      <c r="S8" s="174"/>
      <c r="T8" s="174"/>
      <c r="U8" s="174"/>
      <c r="V8" s="174"/>
      <c r="W8" s="174"/>
      <c r="X8" s="174"/>
    </row>
    <row r="9" spans="1:24" x14ac:dyDescent="0.2">
      <c r="A9" s="285" t="s">
        <v>423</v>
      </c>
      <c r="B9" s="286">
        <v>226</v>
      </c>
      <c r="C9" s="299" t="s">
        <v>529</v>
      </c>
      <c r="D9" s="299"/>
      <c r="E9" s="1"/>
      <c r="F9" s="1"/>
      <c r="G9" s="1"/>
      <c r="H9" s="1"/>
      <c r="I9" s="1"/>
      <c r="J9" s="1"/>
      <c r="K9" s="1"/>
      <c r="L9" s="1"/>
      <c r="M9" s="1"/>
      <c r="N9" s="1"/>
      <c r="O9" s="1"/>
      <c r="P9" s="1"/>
      <c r="Q9" s="1"/>
    </row>
    <row r="10" spans="1:24" x14ac:dyDescent="0.2">
      <c r="A10" s="285" t="s">
        <v>1</v>
      </c>
      <c r="B10" s="286">
        <v>7</v>
      </c>
      <c r="C10" s="299" t="s">
        <v>530</v>
      </c>
      <c r="D10" s="299"/>
      <c r="E10" s="324"/>
      <c r="F10" s="324"/>
      <c r="G10" s="324"/>
      <c r="H10" s="324"/>
      <c r="I10" s="324"/>
      <c r="J10" s="324"/>
      <c r="K10" s="324"/>
      <c r="L10" s="324"/>
      <c r="M10" s="324"/>
      <c r="N10" s="324"/>
      <c r="O10" s="324"/>
      <c r="P10" s="324"/>
      <c r="Q10" s="324"/>
    </row>
    <row r="11" spans="1:24" x14ac:dyDescent="0.2">
      <c r="A11" s="285" t="s">
        <v>426</v>
      </c>
      <c r="B11" s="286">
        <v>1</v>
      </c>
      <c r="C11" s="299" t="s">
        <v>531</v>
      </c>
      <c r="D11" s="299"/>
      <c r="E11" s="324"/>
      <c r="F11" s="324"/>
      <c r="G11" s="324"/>
      <c r="H11" s="324"/>
      <c r="I11" s="324"/>
      <c r="J11" s="324"/>
      <c r="K11" s="324"/>
      <c r="L11" s="324"/>
      <c r="M11" s="324"/>
      <c r="N11" s="324"/>
      <c r="O11" s="324"/>
      <c r="P11" s="324"/>
      <c r="Q11" s="324"/>
    </row>
    <row r="12" spans="1:24" x14ac:dyDescent="0.2">
      <c r="A12" s="285" t="s">
        <v>7</v>
      </c>
      <c r="B12" s="289">
        <v>19</v>
      </c>
      <c r="C12" s="299" t="s">
        <v>532</v>
      </c>
      <c r="D12" s="299"/>
      <c r="E12" s="324"/>
      <c r="F12" s="324"/>
      <c r="G12" s="324"/>
      <c r="H12" s="324"/>
      <c r="I12" s="324"/>
      <c r="J12" s="324"/>
      <c r="K12" s="324"/>
      <c r="L12" s="324"/>
      <c r="M12" s="324"/>
      <c r="N12" s="324"/>
      <c r="O12" s="324"/>
      <c r="P12" s="324"/>
      <c r="Q12" s="324"/>
    </row>
    <row r="13" spans="1:24" x14ac:dyDescent="0.2">
      <c r="A13" s="285" t="s">
        <v>411</v>
      </c>
      <c r="B13" s="286">
        <v>1</v>
      </c>
      <c r="C13" s="299" t="s">
        <v>532</v>
      </c>
      <c r="D13" s="299"/>
      <c r="E13" s="324"/>
      <c r="F13" s="324"/>
      <c r="G13" s="324"/>
      <c r="H13" s="324"/>
      <c r="I13" s="324"/>
      <c r="J13" s="324"/>
      <c r="K13" s="324"/>
      <c r="L13" s="324"/>
      <c r="M13" s="324"/>
      <c r="N13" s="324"/>
      <c r="O13" s="324"/>
      <c r="P13" s="324"/>
      <c r="Q13" s="324"/>
    </row>
    <row r="14" spans="1:24" x14ac:dyDescent="0.2">
      <c r="A14" s="324"/>
      <c r="B14" s="324"/>
      <c r="C14" s="324"/>
      <c r="D14" s="324"/>
      <c r="E14" s="324"/>
      <c r="F14" s="324"/>
      <c r="G14" s="324"/>
      <c r="H14" s="324"/>
      <c r="I14" s="324"/>
      <c r="J14" s="324"/>
      <c r="K14" s="324"/>
      <c r="L14" s="324"/>
      <c r="M14" s="324"/>
      <c r="N14" s="324"/>
      <c r="O14" s="324"/>
      <c r="P14" s="324"/>
      <c r="Q14" s="324" t="s">
        <v>40</v>
      </c>
    </row>
    <row r="15" spans="1:24" x14ac:dyDescent="0.2">
      <c r="A15" s="751" t="s">
        <v>4</v>
      </c>
      <c r="B15" s="751"/>
      <c r="C15" s="751"/>
      <c r="D15" s="751"/>
      <c r="E15" s="751"/>
      <c r="F15" s="751"/>
      <c r="G15" s="751"/>
      <c r="H15" s="751"/>
      <c r="I15" s="751"/>
      <c r="J15" s="751"/>
      <c r="K15" s="751"/>
      <c r="L15" s="751"/>
      <c r="M15" s="751"/>
      <c r="N15" s="751"/>
      <c r="O15" s="751"/>
      <c r="P15" s="751"/>
      <c r="Q15" s="751"/>
      <c r="R15" s="751"/>
      <c r="S15" s="751"/>
      <c r="T15" s="751"/>
      <c r="U15" s="751"/>
      <c r="V15" s="751"/>
      <c r="W15" s="751"/>
      <c r="X15" s="751"/>
    </row>
    <row r="16" spans="1:24" ht="27" customHeight="1" x14ac:dyDescent="0.2">
      <c r="A16" s="771" t="s">
        <v>533</v>
      </c>
      <c r="B16" s="771"/>
      <c r="C16" s="771"/>
      <c r="D16" s="771"/>
      <c r="E16" s="771"/>
      <c r="F16" s="771"/>
      <c r="G16" s="771"/>
      <c r="H16" s="771"/>
      <c r="I16" s="771"/>
      <c r="J16" s="771"/>
      <c r="K16" s="771"/>
      <c r="L16" s="771"/>
      <c r="M16" s="771"/>
      <c r="N16" s="771"/>
      <c r="O16" s="771"/>
      <c r="P16" s="771"/>
      <c r="Q16" s="771"/>
      <c r="R16" s="771"/>
      <c r="S16" s="771"/>
      <c r="T16" s="771"/>
      <c r="U16" s="771"/>
      <c r="V16" s="771"/>
      <c r="W16" s="771"/>
      <c r="X16" s="771"/>
    </row>
    <row r="17" spans="1:25" x14ac:dyDescent="0.2">
      <c r="A17" s="324"/>
      <c r="B17" s="324"/>
      <c r="C17" s="324"/>
      <c r="D17" s="324"/>
      <c r="E17" s="324"/>
      <c r="F17" s="324"/>
      <c r="G17" s="324"/>
      <c r="H17" s="324"/>
      <c r="I17" s="324"/>
      <c r="J17" s="324"/>
      <c r="K17" s="324"/>
      <c r="L17" s="324"/>
      <c r="M17" s="324"/>
      <c r="N17" s="324"/>
      <c r="O17" s="324"/>
      <c r="P17" s="324"/>
      <c r="Q17" s="324"/>
    </row>
    <row r="18" spans="1:25" ht="12.75" customHeight="1" x14ac:dyDescent="0.2">
      <c r="A18" s="588" t="s">
        <v>5</v>
      </c>
      <c r="B18" s="589"/>
      <c r="C18" s="590"/>
      <c r="D18" s="578" t="s">
        <v>8</v>
      </c>
      <c r="E18" s="578" t="s">
        <v>18</v>
      </c>
      <c r="F18" s="580" t="s">
        <v>19</v>
      </c>
      <c r="G18" s="581"/>
      <c r="H18" s="580" t="s">
        <v>20</v>
      </c>
      <c r="I18" s="581"/>
      <c r="J18" s="588" t="s">
        <v>14</v>
      </c>
      <c r="K18" s="590"/>
      <c r="L18" s="588" t="s">
        <v>10</v>
      </c>
      <c r="M18" s="590"/>
      <c r="N18" s="588" t="s">
        <v>13</v>
      </c>
      <c r="O18" s="590"/>
      <c r="P18" s="588" t="s">
        <v>15</v>
      </c>
      <c r="Q18" s="590"/>
      <c r="R18" s="586" t="s">
        <v>28</v>
      </c>
      <c r="S18" s="586"/>
      <c r="T18" s="586"/>
      <c r="U18" s="598" t="s">
        <v>29</v>
      </c>
      <c r="V18" s="580" t="s">
        <v>31</v>
      </c>
      <c r="W18" s="587"/>
      <c r="X18" s="581"/>
    </row>
    <row r="19" spans="1:25" ht="24" x14ac:dyDescent="0.2">
      <c r="A19" s="26" t="s">
        <v>17</v>
      </c>
      <c r="B19" s="586" t="s">
        <v>6</v>
      </c>
      <c r="C19" s="586"/>
      <c r="D19" s="579"/>
      <c r="E19" s="579"/>
      <c r="F19" s="25" t="s">
        <v>21</v>
      </c>
      <c r="G19" s="25" t="s">
        <v>22</v>
      </c>
      <c r="H19" s="25" t="s">
        <v>23</v>
      </c>
      <c r="I19" s="25" t="s">
        <v>24</v>
      </c>
      <c r="J19" s="2" t="s">
        <v>11</v>
      </c>
      <c r="K19" s="2" t="s">
        <v>12</v>
      </c>
      <c r="L19" s="2" t="s">
        <v>11</v>
      </c>
      <c r="M19" s="2" t="s">
        <v>12</v>
      </c>
      <c r="N19" s="2" t="s">
        <v>11</v>
      </c>
      <c r="O19" s="2" t="s">
        <v>12</v>
      </c>
      <c r="P19" s="2" t="s">
        <v>11</v>
      </c>
      <c r="Q19" s="2" t="s">
        <v>12</v>
      </c>
      <c r="R19" s="2" t="s">
        <v>11</v>
      </c>
      <c r="S19" s="2" t="s">
        <v>12</v>
      </c>
      <c r="T19" s="2" t="s">
        <v>30</v>
      </c>
      <c r="U19" s="598"/>
      <c r="V19" s="25" t="s">
        <v>32</v>
      </c>
      <c r="W19" s="25" t="s">
        <v>33</v>
      </c>
      <c r="X19" s="25" t="s">
        <v>34</v>
      </c>
    </row>
    <row r="20" spans="1:25" ht="36" x14ac:dyDescent="0.2">
      <c r="A20" s="327">
        <v>1</v>
      </c>
      <c r="B20" s="749" t="s">
        <v>534</v>
      </c>
      <c r="C20" s="750"/>
      <c r="D20" s="328" t="s">
        <v>45</v>
      </c>
      <c r="E20" s="328">
        <v>20</v>
      </c>
      <c r="F20" s="300">
        <f>$F$31*E20/100</f>
        <v>1243222.2</v>
      </c>
      <c r="G20" s="300">
        <f>$G$31*E20/100</f>
        <v>769183.4</v>
      </c>
      <c r="H20" s="358">
        <f>SUM(J20+L20+N20+P20)</f>
        <v>135</v>
      </c>
      <c r="I20" s="358">
        <f t="shared" ref="I20:I31" si="0">K20+M20+O20+Q20</f>
        <v>152</v>
      </c>
      <c r="J20" s="327">
        <v>45</v>
      </c>
      <c r="K20" s="330">
        <v>43</v>
      </c>
      <c r="L20" s="327">
        <v>45</v>
      </c>
      <c r="M20" s="329">
        <v>64</v>
      </c>
      <c r="N20" s="327">
        <v>45</v>
      </c>
      <c r="O20" s="329">
        <v>45</v>
      </c>
      <c r="P20" s="327"/>
      <c r="Q20" s="329"/>
      <c r="R20" s="29">
        <f>J20+L20+N20+P20</f>
        <v>135</v>
      </c>
      <c r="S20" s="330"/>
      <c r="T20" s="29">
        <f>S20-R20</f>
        <v>-135</v>
      </c>
      <c r="U20" s="366" t="s">
        <v>535</v>
      </c>
      <c r="V20" s="3">
        <f>O20/N20*100</f>
        <v>100</v>
      </c>
      <c r="W20" s="3">
        <f>G20/F20*100</f>
        <v>61.870146784701888</v>
      </c>
      <c r="X20" s="3">
        <f>W20/V20*100</f>
        <v>61.870146784701888</v>
      </c>
    </row>
    <row r="21" spans="1:25" ht="84" x14ac:dyDescent="0.2">
      <c r="A21" s="327">
        <v>2</v>
      </c>
      <c r="B21" s="749" t="s">
        <v>536</v>
      </c>
      <c r="C21" s="750"/>
      <c r="D21" s="328" t="s">
        <v>207</v>
      </c>
      <c r="E21" s="328">
        <v>20</v>
      </c>
      <c r="F21" s="300">
        <f t="shared" ref="F21:F30" si="1">$F$31*E21/100</f>
        <v>1243222.2</v>
      </c>
      <c r="G21" s="300">
        <f t="shared" ref="G21:G30" si="2">$G$31*E21/100</f>
        <v>769183.4</v>
      </c>
      <c r="H21" s="358">
        <f t="shared" ref="H21:H27" si="3">SUM(J21+L21+N21+P21)</f>
        <v>27</v>
      </c>
      <c r="I21" s="358">
        <f t="shared" si="0"/>
        <v>36</v>
      </c>
      <c r="J21" s="327">
        <v>9</v>
      </c>
      <c r="K21" s="330">
        <v>12</v>
      </c>
      <c r="L21" s="327">
        <v>9</v>
      </c>
      <c r="M21" s="329">
        <v>12</v>
      </c>
      <c r="N21" s="327">
        <v>9</v>
      </c>
      <c r="O21" s="329">
        <v>12</v>
      </c>
      <c r="P21" s="327"/>
      <c r="Q21" s="329"/>
      <c r="R21" s="29">
        <f t="shared" ref="R21:R31" si="4">J21+L21+N21+P21</f>
        <v>27</v>
      </c>
      <c r="S21" s="330"/>
      <c r="T21" s="29">
        <f t="shared" ref="T21:T31" si="5">S21-R21</f>
        <v>-27</v>
      </c>
      <c r="U21" s="366" t="s">
        <v>537</v>
      </c>
      <c r="V21" s="3">
        <f t="shared" ref="V21:V31" si="6">O21/N21*100</f>
        <v>133.33333333333331</v>
      </c>
      <c r="W21" s="3">
        <f t="shared" ref="W21:W31" si="7">G21/F21*100</f>
        <v>61.870146784701888</v>
      </c>
      <c r="X21" s="3">
        <f t="shared" ref="X21:X31" si="8">W21/V21*100</f>
        <v>46.402610088526423</v>
      </c>
    </row>
    <row r="22" spans="1:25" ht="36" x14ac:dyDescent="0.2">
      <c r="A22" s="327">
        <v>3</v>
      </c>
      <c r="B22" s="749" t="s">
        <v>538</v>
      </c>
      <c r="C22" s="750"/>
      <c r="D22" s="328" t="s">
        <v>45</v>
      </c>
      <c r="E22" s="328">
        <v>10</v>
      </c>
      <c r="F22" s="300">
        <f t="shared" si="1"/>
        <v>621611.1</v>
      </c>
      <c r="G22" s="300">
        <f t="shared" si="2"/>
        <v>384591.7</v>
      </c>
      <c r="H22" s="358">
        <f t="shared" si="3"/>
        <v>27</v>
      </c>
      <c r="I22" s="358">
        <f t="shared" si="0"/>
        <v>36</v>
      </c>
      <c r="J22" s="327">
        <v>9</v>
      </c>
      <c r="K22" s="330">
        <v>12</v>
      </c>
      <c r="L22" s="327">
        <v>9</v>
      </c>
      <c r="M22" s="329">
        <v>12</v>
      </c>
      <c r="N22" s="327">
        <v>9</v>
      </c>
      <c r="O22" s="329">
        <v>12</v>
      </c>
      <c r="P22" s="327"/>
      <c r="Q22" s="329"/>
      <c r="R22" s="29">
        <f t="shared" si="4"/>
        <v>27</v>
      </c>
      <c r="S22" s="330"/>
      <c r="T22" s="29">
        <f t="shared" si="5"/>
        <v>-27</v>
      </c>
      <c r="U22" s="366" t="s">
        <v>539</v>
      </c>
      <c r="V22" s="3">
        <f t="shared" si="6"/>
        <v>133.33333333333331</v>
      </c>
      <c r="W22" s="3">
        <f t="shared" si="7"/>
        <v>61.870146784701888</v>
      </c>
      <c r="X22" s="3">
        <f t="shared" si="8"/>
        <v>46.402610088526423</v>
      </c>
    </row>
    <row r="23" spans="1:25" ht="36" x14ac:dyDescent="0.2">
      <c r="A23" s="327">
        <v>4</v>
      </c>
      <c r="B23" s="749" t="s">
        <v>540</v>
      </c>
      <c r="C23" s="750"/>
      <c r="D23" s="328" t="s">
        <v>45</v>
      </c>
      <c r="E23" s="328">
        <v>10</v>
      </c>
      <c r="F23" s="300">
        <f t="shared" si="1"/>
        <v>621611.1</v>
      </c>
      <c r="G23" s="300">
        <f t="shared" si="2"/>
        <v>384591.7</v>
      </c>
      <c r="H23" s="358">
        <f t="shared" si="3"/>
        <v>27</v>
      </c>
      <c r="I23" s="358">
        <f t="shared" si="0"/>
        <v>36</v>
      </c>
      <c r="J23" s="327">
        <v>9</v>
      </c>
      <c r="K23" s="330">
        <v>12</v>
      </c>
      <c r="L23" s="327">
        <v>9</v>
      </c>
      <c r="M23" s="329">
        <v>12</v>
      </c>
      <c r="N23" s="327">
        <v>9</v>
      </c>
      <c r="O23" s="329">
        <v>12</v>
      </c>
      <c r="P23" s="327"/>
      <c r="Q23" s="329"/>
      <c r="R23" s="29">
        <f t="shared" si="4"/>
        <v>27</v>
      </c>
      <c r="S23" s="330"/>
      <c r="T23" s="29">
        <f t="shared" si="5"/>
        <v>-27</v>
      </c>
      <c r="U23" s="32" t="s">
        <v>541</v>
      </c>
      <c r="V23" s="3">
        <f t="shared" si="6"/>
        <v>133.33333333333331</v>
      </c>
      <c r="W23" s="3">
        <f t="shared" si="7"/>
        <v>61.870146784701888</v>
      </c>
      <c r="X23" s="3">
        <f t="shared" si="8"/>
        <v>46.402610088526423</v>
      </c>
    </row>
    <row r="24" spans="1:25" ht="84" x14ac:dyDescent="0.2">
      <c r="A24" s="327">
        <v>5</v>
      </c>
      <c r="B24" s="749" t="s">
        <v>542</v>
      </c>
      <c r="C24" s="750"/>
      <c r="D24" s="328" t="s">
        <v>207</v>
      </c>
      <c r="E24" s="328">
        <v>10</v>
      </c>
      <c r="F24" s="300">
        <f t="shared" si="1"/>
        <v>621611.1</v>
      </c>
      <c r="G24" s="300">
        <f t="shared" si="2"/>
        <v>384591.7</v>
      </c>
      <c r="H24" s="358">
        <f t="shared" si="3"/>
        <v>2</v>
      </c>
      <c r="I24" s="358">
        <f t="shared" si="0"/>
        <v>36</v>
      </c>
      <c r="J24" s="327">
        <v>1</v>
      </c>
      <c r="K24" s="330">
        <v>12</v>
      </c>
      <c r="L24" s="327">
        <v>0</v>
      </c>
      <c r="M24" s="329">
        <v>12</v>
      </c>
      <c r="N24" s="327">
        <v>1</v>
      </c>
      <c r="O24" s="329">
        <v>12</v>
      </c>
      <c r="P24" s="327"/>
      <c r="Q24" s="329"/>
      <c r="R24" s="29">
        <f t="shared" si="4"/>
        <v>2</v>
      </c>
      <c r="S24" s="330"/>
      <c r="T24" s="29">
        <f t="shared" si="5"/>
        <v>-2</v>
      </c>
      <c r="U24" s="366" t="s">
        <v>543</v>
      </c>
      <c r="V24" s="3">
        <f t="shared" si="6"/>
        <v>1200</v>
      </c>
      <c r="W24" s="3">
        <f t="shared" si="7"/>
        <v>61.870146784701888</v>
      </c>
      <c r="X24" s="3">
        <f t="shared" si="8"/>
        <v>5.1558455653918243</v>
      </c>
    </row>
    <row r="25" spans="1:25" ht="48" x14ac:dyDescent="0.2">
      <c r="A25" s="327">
        <v>6</v>
      </c>
      <c r="B25" s="749" t="s">
        <v>544</v>
      </c>
      <c r="C25" s="750"/>
      <c r="D25" s="328" t="s">
        <v>545</v>
      </c>
      <c r="E25" s="328">
        <v>5</v>
      </c>
      <c r="F25" s="300">
        <f t="shared" si="1"/>
        <v>310805.55</v>
      </c>
      <c r="G25" s="300">
        <f t="shared" si="2"/>
        <v>192295.85</v>
      </c>
      <c r="H25" s="358">
        <f t="shared" si="3"/>
        <v>1</v>
      </c>
      <c r="I25" s="358">
        <f t="shared" si="0"/>
        <v>0</v>
      </c>
      <c r="J25" s="327"/>
      <c r="K25" s="330">
        <v>0</v>
      </c>
      <c r="L25" s="327">
        <v>1</v>
      </c>
      <c r="M25" s="329">
        <v>0</v>
      </c>
      <c r="N25" s="327"/>
      <c r="O25" s="329">
        <v>0</v>
      </c>
      <c r="P25" s="327"/>
      <c r="Q25" s="329"/>
      <c r="R25" s="29">
        <f t="shared" si="4"/>
        <v>1</v>
      </c>
      <c r="S25" s="330"/>
      <c r="T25" s="29">
        <f t="shared" si="5"/>
        <v>-1</v>
      </c>
      <c r="U25" s="366" t="s">
        <v>546</v>
      </c>
      <c r="V25" s="3" t="e">
        <f t="shared" si="6"/>
        <v>#DIV/0!</v>
      </c>
      <c r="W25" s="3">
        <f t="shared" si="7"/>
        <v>61.870146784701888</v>
      </c>
      <c r="X25" s="3" t="e">
        <f t="shared" si="8"/>
        <v>#DIV/0!</v>
      </c>
    </row>
    <row r="26" spans="1:25" ht="84" x14ac:dyDescent="0.2">
      <c r="A26" s="327">
        <v>7</v>
      </c>
      <c r="B26" s="749" t="s">
        <v>547</v>
      </c>
      <c r="C26" s="750"/>
      <c r="D26" s="328" t="s">
        <v>207</v>
      </c>
      <c r="E26" s="328">
        <v>5</v>
      </c>
      <c r="F26" s="300">
        <f t="shared" si="1"/>
        <v>310805.55</v>
      </c>
      <c r="G26" s="300">
        <f t="shared" si="2"/>
        <v>192295.85</v>
      </c>
      <c r="H26" s="358">
        <f t="shared" si="3"/>
        <v>3</v>
      </c>
      <c r="I26" s="358">
        <f t="shared" si="0"/>
        <v>36</v>
      </c>
      <c r="J26" s="327">
        <v>1</v>
      </c>
      <c r="K26" s="330">
        <v>12</v>
      </c>
      <c r="L26" s="327">
        <v>1</v>
      </c>
      <c r="M26" s="329">
        <v>12</v>
      </c>
      <c r="N26" s="327">
        <v>1</v>
      </c>
      <c r="O26" s="329">
        <v>12</v>
      </c>
      <c r="P26" s="327"/>
      <c r="Q26" s="329"/>
      <c r="R26" s="29">
        <f t="shared" si="4"/>
        <v>3</v>
      </c>
      <c r="S26" s="330"/>
      <c r="T26" s="29">
        <f t="shared" si="5"/>
        <v>-3</v>
      </c>
      <c r="U26" s="366" t="s">
        <v>548</v>
      </c>
      <c r="V26" s="3">
        <f t="shared" si="6"/>
        <v>1200</v>
      </c>
      <c r="W26" s="3">
        <f t="shared" si="7"/>
        <v>61.870146784701888</v>
      </c>
      <c r="X26" s="3">
        <f t="shared" si="8"/>
        <v>5.1558455653918243</v>
      </c>
    </row>
    <row r="27" spans="1:25" ht="120" x14ac:dyDescent="0.2">
      <c r="A27" s="327">
        <v>8</v>
      </c>
      <c r="B27" s="749" t="s">
        <v>549</v>
      </c>
      <c r="C27" s="750"/>
      <c r="D27" s="328" t="s">
        <v>550</v>
      </c>
      <c r="E27" s="328">
        <v>5</v>
      </c>
      <c r="F27" s="300">
        <f t="shared" si="1"/>
        <v>310805.55</v>
      </c>
      <c r="G27" s="300">
        <f t="shared" si="2"/>
        <v>192295.85</v>
      </c>
      <c r="H27" s="358">
        <f t="shared" si="3"/>
        <v>3</v>
      </c>
      <c r="I27" s="358">
        <f t="shared" si="0"/>
        <v>36</v>
      </c>
      <c r="J27" s="327">
        <v>1</v>
      </c>
      <c r="K27" s="330">
        <v>12</v>
      </c>
      <c r="L27" s="327">
        <v>1</v>
      </c>
      <c r="M27" s="329">
        <v>12</v>
      </c>
      <c r="N27" s="327">
        <v>1</v>
      </c>
      <c r="O27" s="329">
        <v>12</v>
      </c>
      <c r="P27" s="327"/>
      <c r="Q27" s="329"/>
      <c r="R27" s="29">
        <f t="shared" si="4"/>
        <v>3</v>
      </c>
      <c r="S27" s="330"/>
      <c r="T27" s="29">
        <f t="shared" si="5"/>
        <v>-3</v>
      </c>
      <c r="U27" s="366" t="s">
        <v>551</v>
      </c>
      <c r="V27" s="3">
        <f t="shared" si="6"/>
        <v>1200</v>
      </c>
      <c r="W27" s="3">
        <f t="shared" si="7"/>
        <v>61.870146784701888</v>
      </c>
      <c r="X27" s="3">
        <f t="shared" si="8"/>
        <v>5.1558455653918243</v>
      </c>
      <c r="Y27" s="367"/>
    </row>
    <row r="28" spans="1:25" ht="36" x14ac:dyDescent="0.2">
      <c r="A28" s="327">
        <v>9</v>
      </c>
      <c r="B28" s="749" t="s">
        <v>552</v>
      </c>
      <c r="C28" s="750"/>
      <c r="D28" s="328" t="s">
        <v>553</v>
      </c>
      <c r="E28" s="328">
        <v>5</v>
      </c>
      <c r="F28" s="300">
        <f t="shared" si="1"/>
        <v>310805.55</v>
      </c>
      <c r="G28" s="300">
        <f t="shared" si="2"/>
        <v>192295.85</v>
      </c>
      <c r="H28" s="358">
        <f>J28+L28+N28+P28</f>
        <v>4</v>
      </c>
      <c r="I28" s="358">
        <f t="shared" si="0"/>
        <v>6</v>
      </c>
      <c r="J28" s="327">
        <v>2</v>
      </c>
      <c r="K28" s="330">
        <v>5</v>
      </c>
      <c r="L28" s="327">
        <v>2</v>
      </c>
      <c r="M28" s="329">
        <v>1</v>
      </c>
      <c r="N28" s="327"/>
      <c r="O28" s="329">
        <v>0</v>
      </c>
      <c r="P28" s="327"/>
      <c r="Q28" s="329"/>
      <c r="R28" s="29">
        <f t="shared" si="4"/>
        <v>4</v>
      </c>
      <c r="S28" s="330"/>
      <c r="T28" s="29">
        <f t="shared" si="5"/>
        <v>-4</v>
      </c>
      <c r="U28" s="366" t="s">
        <v>554</v>
      </c>
      <c r="V28" s="3" t="e">
        <f t="shared" si="6"/>
        <v>#DIV/0!</v>
      </c>
      <c r="W28" s="3">
        <f t="shared" si="7"/>
        <v>61.870146784701888</v>
      </c>
      <c r="X28" s="3" t="e">
        <f t="shared" si="8"/>
        <v>#DIV/0!</v>
      </c>
    </row>
    <row r="29" spans="1:25" ht="132" x14ac:dyDescent="0.2">
      <c r="A29" s="327">
        <v>10</v>
      </c>
      <c r="B29" s="749" t="s">
        <v>555</v>
      </c>
      <c r="C29" s="750"/>
      <c r="D29" s="328" t="s">
        <v>556</v>
      </c>
      <c r="E29" s="328">
        <v>5</v>
      </c>
      <c r="F29" s="300">
        <f t="shared" si="1"/>
        <v>310805.55</v>
      </c>
      <c r="G29" s="300">
        <f t="shared" si="2"/>
        <v>192295.85</v>
      </c>
      <c r="H29" s="358">
        <f>J29+L29+N29+P29</f>
        <v>135</v>
      </c>
      <c r="I29" s="358"/>
      <c r="J29" s="327">
        <v>45</v>
      </c>
      <c r="K29" s="330">
        <v>74</v>
      </c>
      <c r="L29" s="327">
        <v>45</v>
      </c>
      <c r="M29" s="329">
        <v>77</v>
      </c>
      <c r="N29" s="327">
        <v>45</v>
      </c>
      <c r="O29" s="329">
        <v>78</v>
      </c>
      <c r="P29" s="327"/>
      <c r="Q29" s="329"/>
      <c r="R29" s="29">
        <f t="shared" si="4"/>
        <v>135</v>
      </c>
      <c r="S29" s="330"/>
      <c r="T29" s="29">
        <f t="shared" si="5"/>
        <v>-135</v>
      </c>
      <c r="U29" s="32" t="s">
        <v>557</v>
      </c>
      <c r="V29" s="3">
        <f t="shared" si="6"/>
        <v>173.33333333333334</v>
      </c>
      <c r="W29" s="3">
        <f t="shared" si="7"/>
        <v>61.870146784701888</v>
      </c>
      <c r="X29" s="3">
        <f t="shared" si="8"/>
        <v>35.69431545271263</v>
      </c>
    </row>
    <row r="30" spans="1:25" ht="48" x14ac:dyDescent="0.2">
      <c r="A30" s="327">
        <v>11</v>
      </c>
      <c r="B30" s="749" t="s">
        <v>558</v>
      </c>
      <c r="C30" s="750"/>
      <c r="D30" s="328" t="s">
        <v>45</v>
      </c>
      <c r="E30" s="328">
        <v>5</v>
      </c>
      <c r="F30" s="300">
        <f t="shared" si="1"/>
        <v>310805.55</v>
      </c>
      <c r="G30" s="300">
        <f t="shared" si="2"/>
        <v>192295.85</v>
      </c>
      <c r="H30" s="358">
        <f>J30+L30+N30+P30</f>
        <v>9</v>
      </c>
      <c r="I30" s="358">
        <f t="shared" si="0"/>
        <v>30</v>
      </c>
      <c r="J30" s="327">
        <v>3</v>
      </c>
      <c r="K30" s="330">
        <v>12</v>
      </c>
      <c r="L30" s="327">
        <v>3</v>
      </c>
      <c r="M30" s="329">
        <v>12</v>
      </c>
      <c r="N30" s="327">
        <v>3</v>
      </c>
      <c r="O30" s="329">
        <v>6</v>
      </c>
      <c r="P30" s="327"/>
      <c r="Q30" s="329"/>
      <c r="R30" s="29">
        <f t="shared" si="4"/>
        <v>9</v>
      </c>
      <c r="S30" s="330"/>
      <c r="T30" s="29">
        <f t="shared" si="5"/>
        <v>-9</v>
      </c>
      <c r="U30" s="366" t="s">
        <v>559</v>
      </c>
      <c r="V30" s="3">
        <f t="shared" si="6"/>
        <v>200</v>
      </c>
      <c r="W30" s="3">
        <f t="shared" si="7"/>
        <v>61.870146784701888</v>
      </c>
      <c r="X30" s="3">
        <f t="shared" si="8"/>
        <v>30.935073392350944</v>
      </c>
      <c r="Y30" s="367"/>
    </row>
    <row r="31" spans="1:25" s="1" customFormat="1" ht="12" x14ac:dyDescent="0.2">
      <c r="A31" s="575" t="s">
        <v>25</v>
      </c>
      <c r="B31" s="576"/>
      <c r="C31" s="577"/>
      <c r="D31" s="9"/>
      <c r="E31" s="9">
        <f>SUM(E20:E30)</f>
        <v>100</v>
      </c>
      <c r="F31" s="56">
        <v>6216111</v>
      </c>
      <c r="G31" s="56">
        <v>3845917</v>
      </c>
      <c r="H31" s="9">
        <f t="shared" ref="H31:Q31" si="9">SUM(H20:H30)</f>
        <v>373</v>
      </c>
      <c r="I31" s="358">
        <f t="shared" si="0"/>
        <v>633</v>
      </c>
      <c r="J31" s="5">
        <f>SUM(J20:J30)</f>
        <v>125</v>
      </c>
      <c r="K31" s="9">
        <v>206</v>
      </c>
      <c r="L31" s="9">
        <f t="shared" si="9"/>
        <v>125</v>
      </c>
      <c r="M31" s="5">
        <f>SUM(M20:M30)</f>
        <v>226</v>
      </c>
      <c r="N31" s="9">
        <f t="shared" si="9"/>
        <v>123</v>
      </c>
      <c r="O31" s="9">
        <f>SUM(O20:O30)</f>
        <v>201</v>
      </c>
      <c r="P31" s="9">
        <f t="shared" si="9"/>
        <v>0</v>
      </c>
      <c r="Q31" s="9">
        <f t="shared" si="9"/>
        <v>0</v>
      </c>
      <c r="R31" s="8">
        <f t="shared" si="4"/>
        <v>373</v>
      </c>
      <c r="S31" s="9"/>
      <c r="T31" s="8">
        <f t="shared" si="5"/>
        <v>-373</v>
      </c>
      <c r="U31" s="368"/>
      <c r="V31" s="3">
        <f t="shared" si="6"/>
        <v>163.41463414634146</v>
      </c>
      <c r="W31" s="3">
        <f t="shared" si="7"/>
        <v>61.870146784701888</v>
      </c>
      <c r="X31" s="3">
        <f t="shared" si="8"/>
        <v>37.860836092131009</v>
      </c>
    </row>
    <row r="32" spans="1:25" s="1" customFormat="1" ht="12" x14ac:dyDescent="0.2">
      <c r="F32" s="369"/>
    </row>
    <row r="33" spans="2:8" s="1" customFormat="1" ht="12" x14ac:dyDescent="0.2">
      <c r="B33" s="14" t="s">
        <v>26</v>
      </c>
      <c r="F33" s="369"/>
      <c r="H33" s="1" t="s">
        <v>27</v>
      </c>
    </row>
  </sheetData>
  <mergeCells count="34">
    <mergeCell ref="A31:C31"/>
    <mergeCell ref="B20:C20"/>
    <mergeCell ref="B21:C21"/>
    <mergeCell ref="B22:C22"/>
    <mergeCell ref="B23:C23"/>
    <mergeCell ref="B24:C24"/>
    <mergeCell ref="B25:C25"/>
    <mergeCell ref="B26:C26"/>
    <mergeCell ref="B27:C27"/>
    <mergeCell ref="B28:C28"/>
    <mergeCell ref="B29:C29"/>
    <mergeCell ref="B30:C30"/>
    <mergeCell ref="B19:C19"/>
    <mergeCell ref="A7:X7"/>
    <mergeCell ref="A15:X15"/>
    <mergeCell ref="A16:X16"/>
    <mergeCell ref="A18:C18"/>
    <mergeCell ref="D18:D19"/>
    <mergeCell ref="E18:E19"/>
    <mergeCell ref="F18:G18"/>
    <mergeCell ref="H18:I18"/>
    <mergeCell ref="J18:K18"/>
    <mergeCell ref="L18:M18"/>
    <mergeCell ref="N18:O18"/>
    <mergeCell ref="P18:Q18"/>
    <mergeCell ref="R18:T18"/>
    <mergeCell ref="U18:U19"/>
    <mergeCell ref="V18:X18"/>
    <mergeCell ref="A6:X6"/>
    <mergeCell ref="A1:X1"/>
    <mergeCell ref="A2:X2"/>
    <mergeCell ref="A3:X3"/>
    <mergeCell ref="A4:X4"/>
    <mergeCell ref="A5:X5"/>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opLeftCell="A25" workbookViewId="0">
      <selection activeCell="U29" sqref="U29"/>
    </sheetView>
  </sheetViews>
  <sheetFormatPr baseColWidth="10" defaultRowHeight="12.75" x14ac:dyDescent="0.2"/>
  <cols>
    <col min="1" max="1" width="11.140625" style="365" customWidth="1"/>
    <col min="2" max="2" width="6.140625" style="365" customWidth="1"/>
    <col min="3" max="3" width="40.7109375" style="365" customWidth="1"/>
    <col min="4" max="4" width="11.42578125" style="365"/>
    <col min="5" max="5" width="10.7109375" style="365" customWidth="1"/>
    <col min="6" max="6" width="14.140625" style="365" customWidth="1"/>
    <col min="7" max="7" width="11.140625" style="365" customWidth="1"/>
    <col min="8" max="8" width="13.5703125" style="365" hidden="1" customWidth="1"/>
    <col min="9" max="13" width="9.85546875" style="365" hidden="1" customWidth="1"/>
    <col min="14" max="15" width="9.85546875" style="365" customWidth="1"/>
    <col min="16" max="18" width="9.85546875" style="365" hidden="1" customWidth="1"/>
    <col min="19" max="20" width="9.28515625" style="365" hidden="1" customWidth="1"/>
    <col min="21" max="21" width="44.5703125" style="365" customWidth="1"/>
    <col min="22" max="25" width="8.85546875" style="365" customWidth="1"/>
    <col min="26" max="16384" width="11.42578125" style="365"/>
  </cols>
  <sheetData>
    <row r="1" spans="1:24" x14ac:dyDescent="0.2">
      <c r="A1" s="574" t="s">
        <v>339</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74" t="s">
        <v>55</v>
      </c>
      <c r="B4" s="574"/>
      <c r="C4" s="574"/>
      <c r="D4" s="574"/>
      <c r="E4" s="574"/>
      <c r="F4" s="574"/>
      <c r="G4" s="574"/>
      <c r="H4" s="574"/>
      <c r="I4" s="574"/>
      <c r="J4" s="574"/>
      <c r="K4" s="574"/>
      <c r="L4" s="574"/>
      <c r="M4" s="574"/>
      <c r="N4" s="574"/>
      <c r="O4" s="574"/>
      <c r="P4" s="574"/>
      <c r="Q4" s="574"/>
      <c r="R4" s="574"/>
      <c r="S4" s="574"/>
      <c r="T4" s="574"/>
      <c r="U4" s="574"/>
      <c r="V4" s="574"/>
      <c r="W4" s="574"/>
      <c r="X4" s="574"/>
    </row>
    <row r="5" spans="1:24" hidden="1" x14ac:dyDescent="0.2">
      <c r="A5" s="574" t="s">
        <v>56</v>
      </c>
      <c r="B5" s="574"/>
      <c r="C5" s="574"/>
      <c r="D5" s="574"/>
      <c r="E5" s="574"/>
      <c r="F5" s="574"/>
      <c r="G5" s="574"/>
      <c r="H5" s="574"/>
      <c r="I5" s="574"/>
      <c r="J5" s="574"/>
      <c r="K5" s="574"/>
      <c r="L5" s="574"/>
      <c r="M5" s="574"/>
      <c r="N5" s="574"/>
      <c r="O5" s="574"/>
      <c r="P5" s="574"/>
      <c r="Q5" s="574"/>
      <c r="R5" s="574"/>
      <c r="S5" s="574"/>
      <c r="T5" s="574"/>
      <c r="U5" s="574"/>
      <c r="V5" s="574"/>
      <c r="W5" s="574"/>
      <c r="X5" s="574"/>
    </row>
    <row r="6" spans="1:24" x14ac:dyDescent="0.2">
      <c r="A6" s="574" t="s">
        <v>57</v>
      </c>
      <c r="B6" s="574"/>
      <c r="C6" s="574"/>
      <c r="D6" s="574"/>
      <c r="E6" s="574"/>
      <c r="F6" s="574"/>
      <c r="G6" s="574"/>
      <c r="H6" s="574"/>
      <c r="I6" s="574"/>
      <c r="J6" s="574"/>
      <c r="K6" s="574"/>
      <c r="L6" s="574"/>
      <c r="M6" s="574"/>
      <c r="N6" s="574"/>
      <c r="O6" s="574"/>
      <c r="P6" s="574"/>
      <c r="Q6" s="574"/>
      <c r="R6" s="574"/>
      <c r="S6" s="574"/>
      <c r="T6" s="574"/>
      <c r="U6" s="574"/>
      <c r="V6" s="574"/>
      <c r="W6" s="574"/>
      <c r="X6" s="574"/>
    </row>
    <row r="7" spans="1:24" hidden="1" x14ac:dyDescent="0.2">
      <c r="A7" s="574" t="s">
        <v>130</v>
      </c>
      <c r="B7" s="574"/>
      <c r="C7" s="574"/>
      <c r="D7" s="574"/>
      <c r="E7" s="574"/>
      <c r="F7" s="574"/>
      <c r="G7" s="574"/>
      <c r="H7" s="574"/>
      <c r="I7" s="574"/>
      <c r="J7" s="574"/>
      <c r="K7" s="574"/>
      <c r="L7" s="574"/>
      <c r="M7" s="574"/>
      <c r="N7" s="574"/>
      <c r="O7" s="574"/>
      <c r="P7" s="574"/>
      <c r="Q7" s="574"/>
      <c r="R7" s="574"/>
      <c r="S7" s="574"/>
      <c r="T7" s="574"/>
      <c r="U7" s="574"/>
      <c r="V7" s="574"/>
      <c r="W7" s="574"/>
      <c r="X7" s="574"/>
    </row>
    <row r="8" spans="1:24" x14ac:dyDescent="0.2">
      <c r="A8" s="174"/>
      <c r="B8" s="174"/>
      <c r="C8" s="174"/>
      <c r="D8" s="174"/>
      <c r="E8" s="174"/>
      <c r="F8" s="174"/>
      <c r="G8" s="174"/>
      <c r="H8" s="174"/>
      <c r="I8" s="174"/>
      <c r="J8" s="174"/>
      <c r="K8" s="174"/>
      <c r="L8" s="174"/>
      <c r="M8" s="174"/>
      <c r="N8" s="174"/>
      <c r="O8" s="174"/>
      <c r="P8" s="174"/>
      <c r="Q8" s="174"/>
      <c r="R8" s="174"/>
      <c r="S8" s="174"/>
      <c r="T8" s="174"/>
      <c r="U8" s="174"/>
      <c r="V8" s="174"/>
      <c r="W8" s="174"/>
      <c r="X8" s="174"/>
    </row>
    <row r="9" spans="1:24" x14ac:dyDescent="0.2">
      <c r="A9" s="285" t="s">
        <v>423</v>
      </c>
      <c r="B9" s="286">
        <v>226</v>
      </c>
      <c r="C9" s="299" t="s">
        <v>529</v>
      </c>
      <c r="D9" s="299"/>
      <c r="E9" s="23"/>
      <c r="F9" s="23"/>
      <c r="G9" s="23"/>
      <c r="H9" s="23"/>
      <c r="I9" s="23"/>
      <c r="J9" s="23"/>
      <c r="K9" s="23"/>
      <c r="L9" s="23"/>
      <c r="M9" s="23"/>
      <c r="N9" s="23"/>
      <c r="O9" s="23"/>
      <c r="P9" s="23"/>
      <c r="Q9" s="23"/>
      <c r="R9" s="23"/>
      <c r="S9" s="23"/>
      <c r="T9" s="23"/>
      <c r="U9" s="23"/>
      <c r="V9" s="23"/>
      <c r="W9" s="23"/>
      <c r="X9" s="23"/>
    </row>
    <row r="10" spans="1:24" x14ac:dyDescent="0.2">
      <c r="A10" s="285" t="s">
        <v>1</v>
      </c>
      <c r="B10" s="286">
        <v>7</v>
      </c>
      <c r="C10" s="299" t="s">
        <v>530</v>
      </c>
      <c r="D10" s="299"/>
      <c r="E10" s="324"/>
      <c r="F10" s="324"/>
      <c r="G10" s="324"/>
      <c r="H10" s="324"/>
      <c r="I10" s="324"/>
      <c r="J10" s="324"/>
      <c r="K10" s="324"/>
      <c r="L10" s="324"/>
      <c r="M10" s="324"/>
      <c r="N10" s="324"/>
      <c r="O10" s="324"/>
      <c r="P10" s="324"/>
      <c r="Q10" s="324"/>
    </row>
    <row r="11" spans="1:24" x14ac:dyDescent="0.2">
      <c r="A11" s="285" t="s">
        <v>426</v>
      </c>
      <c r="B11" s="286">
        <v>2</v>
      </c>
      <c r="C11" s="299" t="s">
        <v>668</v>
      </c>
      <c r="D11" s="299"/>
      <c r="E11" s="324"/>
      <c r="F11" s="324"/>
      <c r="G11" s="324"/>
      <c r="H11" s="324"/>
      <c r="I11" s="324"/>
      <c r="J11" s="324"/>
      <c r="K11" s="324"/>
      <c r="L11" s="324"/>
      <c r="M11" s="324"/>
      <c r="N11" s="324"/>
      <c r="O11" s="324"/>
      <c r="P11" s="324"/>
      <c r="Q11" s="324"/>
    </row>
    <row r="12" spans="1:24" x14ac:dyDescent="0.2">
      <c r="A12" s="285" t="s">
        <v>7</v>
      </c>
      <c r="B12" s="289">
        <v>19</v>
      </c>
      <c r="C12" s="299" t="s">
        <v>580</v>
      </c>
      <c r="D12" s="299"/>
      <c r="E12" s="324"/>
      <c r="F12" s="324"/>
      <c r="G12" s="324"/>
      <c r="H12" s="324"/>
      <c r="I12" s="324"/>
      <c r="J12" s="324"/>
      <c r="K12" s="324"/>
      <c r="L12" s="324"/>
      <c r="M12" s="324"/>
      <c r="N12" s="324"/>
      <c r="O12" s="324"/>
      <c r="P12" s="324"/>
      <c r="Q12" s="324"/>
    </row>
    <row r="13" spans="1:24" x14ac:dyDescent="0.2">
      <c r="A13" s="285" t="s">
        <v>411</v>
      </c>
      <c r="B13" s="286">
        <v>3</v>
      </c>
      <c r="C13" s="299" t="s">
        <v>669</v>
      </c>
      <c r="D13" s="299"/>
      <c r="E13" s="324"/>
      <c r="F13" s="324"/>
      <c r="G13" s="324"/>
      <c r="H13" s="324"/>
      <c r="I13" s="324"/>
      <c r="J13" s="324"/>
      <c r="K13" s="324"/>
      <c r="L13" s="324"/>
      <c r="M13" s="324"/>
      <c r="N13" s="324"/>
      <c r="O13" s="324"/>
      <c r="P13" s="324"/>
      <c r="Q13" s="324"/>
    </row>
    <row r="14" spans="1:24" x14ac:dyDescent="0.2">
      <c r="A14" s="324"/>
      <c r="B14" s="324"/>
      <c r="C14" s="324"/>
      <c r="D14" s="324"/>
      <c r="E14" s="324"/>
      <c r="F14" s="324"/>
      <c r="G14" s="324"/>
      <c r="H14" s="324"/>
      <c r="I14" s="324"/>
      <c r="J14" s="324"/>
      <c r="K14" s="324"/>
      <c r="L14" s="324"/>
      <c r="M14" s="324"/>
      <c r="N14" s="324"/>
      <c r="O14" s="324"/>
      <c r="P14" s="324"/>
      <c r="Q14" s="324" t="s">
        <v>40</v>
      </c>
    </row>
    <row r="15" spans="1:24" x14ac:dyDescent="0.2">
      <c r="A15" s="747" t="s">
        <v>4</v>
      </c>
      <c r="B15" s="747"/>
      <c r="C15" s="747"/>
      <c r="D15" s="747"/>
      <c r="E15" s="747"/>
      <c r="F15" s="747"/>
      <c r="G15" s="747"/>
      <c r="H15" s="747"/>
      <c r="I15" s="747"/>
      <c r="J15" s="747"/>
      <c r="K15" s="747"/>
      <c r="L15" s="747"/>
      <c r="M15" s="747"/>
      <c r="N15" s="747"/>
      <c r="O15" s="747"/>
      <c r="P15" s="747"/>
      <c r="Q15" s="747"/>
      <c r="R15" s="747"/>
      <c r="S15" s="747"/>
      <c r="T15" s="747"/>
      <c r="U15" s="747"/>
      <c r="V15" s="747"/>
      <c r="W15" s="747"/>
      <c r="X15" s="747"/>
    </row>
    <row r="16" spans="1:24" ht="26.25" customHeight="1" x14ac:dyDescent="0.2">
      <c r="A16" s="748" t="s">
        <v>670</v>
      </c>
      <c r="B16" s="748"/>
      <c r="C16" s="748"/>
      <c r="D16" s="748"/>
      <c r="E16" s="748"/>
      <c r="F16" s="748"/>
      <c r="G16" s="748"/>
      <c r="H16" s="748"/>
      <c r="I16" s="748"/>
      <c r="J16" s="748"/>
      <c r="K16" s="748"/>
      <c r="L16" s="748"/>
      <c r="M16" s="748"/>
      <c r="N16" s="748"/>
      <c r="O16" s="748"/>
      <c r="P16" s="748"/>
      <c r="Q16" s="748"/>
      <c r="R16" s="748"/>
      <c r="S16" s="748"/>
      <c r="T16" s="748"/>
      <c r="U16" s="748"/>
      <c r="V16" s="748"/>
      <c r="W16" s="748"/>
      <c r="X16" s="748"/>
    </row>
    <row r="17" spans="1:25" ht="25.5" customHeight="1" x14ac:dyDescent="0.2">
      <c r="A17" s="324"/>
      <c r="B17" s="324"/>
      <c r="C17" s="324"/>
      <c r="D17" s="324"/>
      <c r="E17" s="324"/>
      <c r="F17" s="324"/>
      <c r="G17" s="324"/>
      <c r="H17" s="324"/>
      <c r="I17" s="324"/>
      <c r="J17" s="324"/>
      <c r="K17" s="324"/>
      <c r="L17" s="324"/>
      <c r="M17" s="324"/>
      <c r="N17" s="324"/>
      <c r="O17" s="324"/>
      <c r="P17" s="324"/>
      <c r="Q17" s="324"/>
    </row>
    <row r="18" spans="1:25" ht="17.45" customHeight="1" x14ac:dyDescent="0.2">
      <c r="A18" s="588" t="s">
        <v>5</v>
      </c>
      <c r="B18" s="589"/>
      <c r="C18" s="590"/>
      <c r="D18" s="755" t="s">
        <v>8</v>
      </c>
      <c r="E18" s="755" t="s">
        <v>18</v>
      </c>
      <c r="F18" s="757" t="s">
        <v>19</v>
      </c>
      <c r="G18" s="758"/>
      <c r="H18" s="757" t="s">
        <v>20</v>
      </c>
      <c r="I18" s="758"/>
      <c r="J18" s="752" t="s">
        <v>14</v>
      </c>
      <c r="K18" s="754"/>
      <c r="L18" s="752" t="s">
        <v>10</v>
      </c>
      <c r="M18" s="754"/>
      <c r="N18" s="752" t="s">
        <v>13</v>
      </c>
      <c r="O18" s="754"/>
      <c r="P18" s="752" t="s">
        <v>15</v>
      </c>
      <c r="Q18" s="754"/>
      <c r="R18" s="598" t="s">
        <v>28</v>
      </c>
      <c r="S18" s="598"/>
      <c r="T18" s="598"/>
      <c r="U18" s="598" t="s">
        <v>29</v>
      </c>
      <c r="V18" s="580" t="s">
        <v>31</v>
      </c>
      <c r="W18" s="587"/>
      <c r="X18" s="581"/>
    </row>
    <row r="19" spans="1:25" ht="33" customHeight="1" x14ac:dyDescent="0.2">
      <c r="A19" s="26" t="s">
        <v>17</v>
      </c>
      <c r="B19" s="586" t="s">
        <v>6</v>
      </c>
      <c r="C19" s="586"/>
      <c r="D19" s="756"/>
      <c r="E19" s="756"/>
      <c r="F19" s="357" t="s">
        <v>21</v>
      </c>
      <c r="G19" s="357" t="s">
        <v>22</v>
      </c>
      <c r="H19" s="357" t="s">
        <v>23</v>
      </c>
      <c r="I19" s="357" t="s">
        <v>24</v>
      </c>
      <c r="J19" s="2" t="s">
        <v>11</v>
      </c>
      <c r="K19" s="2" t="s">
        <v>12</v>
      </c>
      <c r="L19" s="2" t="s">
        <v>11</v>
      </c>
      <c r="M19" s="2" t="s">
        <v>12</v>
      </c>
      <c r="N19" s="2" t="s">
        <v>11</v>
      </c>
      <c r="O19" s="2" t="s">
        <v>12</v>
      </c>
      <c r="P19" s="2" t="s">
        <v>11</v>
      </c>
      <c r="Q19" s="2" t="s">
        <v>12</v>
      </c>
      <c r="R19" s="2" t="s">
        <v>11</v>
      </c>
      <c r="S19" s="2" t="s">
        <v>12</v>
      </c>
      <c r="T19" s="2" t="s">
        <v>30</v>
      </c>
      <c r="U19" s="598"/>
      <c r="V19" s="25" t="s">
        <v>32</v>
      </c>
      <c r="W19" s="25" t="s">
        <v>33</v>
      </c>
      <c r="X19" s="25" t="s">
        <v>34</v>
      </c>
    </row>
    <row r="20" spans="1:25" ht="124.5" customHeight="1" x14ac:dyDescent="0.2">
      <c r="A20" s="327">
        <v>1</v>
      </c>
      <c r="B20" s="749" t="s">
        <v>671</v>
      </c>
      <c r="C20" s="750"/>
      <c r="D20" s="328" t="s">
        <v>624</v>
      </c>
      <c r="E20" s="328">
        <v>10</v>
      </c>
      <c r="F20" s="370">
        <f t="shared" ref="F20:F27" si="0">$F$28*E20/100</f>
        <v>4512367.5</v>
      </c>
      <c r="G20" s="370">
        <f t="shared" ref="G20:G27" si="1">$G$28*E20/100</f>
        <v>3016155.9</v>
      </c>
      <c r="H20" s="358">
        <f>J20+L20+N20+P20</f>
        <v>2700</v>
      </c>
      <c r="I20" s="358">
        <f>K20+M20+O20+Q20</f>
        <v>2031</v>
      </c>
      <c r="J20" s="327">
        <v>900</v>
      </c>
      <c r="K20" s="330">
        <v>612</v>
      </c>
      <c r="L20" s="327">
        <v>900</v>
      </c>
      <c r="M20" s="329">
        <v>663</v>
      </c>
      <c r="N20" s="327">
        <v>900</v>
      </c>
      <c r="O20" s="329">
        <v>756</v>
      </c>
      <c r="P20" s="327"/>
      <c r="Q20" s="329"/>
      <c r="R20" s="29">
        <f t="shared" ref="R20:S28" si="2">J20+L20+N20+P20</f>
        <v>2700</v>
      </c>
      <c r="S20" s="29">
        <f t="shared" si="2"/>
        <v>2031</v>
      </c>
      <c r="T20" s="29">
        <f>S20-R20</f>
        <v>-669</v>
      </c>
      <c r="U20" s="366" t="s">
        <v>672</v>
      </c>
      <c r="V20" s="3">
        <f>O20/N20*100</f>
        <v>84</v>
      </c>
      <c r="W20" s="3">
        <f>G20/F20*100</f>
        <v>66.84198261777216</v>
      </c>
      <c r="X20" s="3">
        <f>W20/V20*100</f>
        <v>79.573788830681153</v>
      </c>
      <c r="Y20" s="367"/>
    </row>
    <row r="21" spans="1:25" ht="98.25" customHeight="1" x14ac:dyDescent="0.2">
      <c r="A21" s="327">
        <v>2</v>
      </c>
      <c r="B21" s="749" t="s">
        <v>673</v>
      </c>
      <c r="C21" s="750"/>
      <c r="D21" s="328" t="s">
        <v>99</v>
      </c>
      <c r="E21" s="328">
        <v>15</v>
      </c>
      <c r="F21" s="370">
        <f t="shared" si="0"/>
        <v>6768551.25</v>
      </c>
      <c r="G21" s="370">
        <f t="shared" si="1"/>
        <v>4524233.8499999996</v>
      </c>
      <c r="H21" s="358">
        <f t="shared" ref="H21:I27" si="3">J21+L21+N21+P21</f>
        <v>2700</v>
      </c>
      <c r="I21" s="358">
        <f t="shared" si="3"/>
        <v>2499</v>
      </c>
      <c r="J21" s="327">
        <v>900</v>
      </c>
      <c r="K21" s="330">
        <v>752</v>
      </c>
      <c r="L21" s="327">
        <v>900</v>
      </c>
      <c r="M21" s="329">
        <v>907</v>
      </c>
      <c r="N21" s="327">
        <v>900</v>
      </c>
      <c r="O21" s="329">
        <v>840</v>
      </c>
      <c r="P21" s="327"/>
      <c r="Q21" s="329"/>
      <c r="R21" s="29">
        <f t="shared" si="2"/>
        <v>2700</v>
      </c>
      <c r="S21" s="29">
        <f t="shared" si="2"/>
        <v>2499</v>
      </c>
      <c r="T21" s="29">
        <f t="shared" ref="T21:T28" si="4">S21-R21</f>
        <v>-201</v>
      </c>
      <c r="U21" s="366" t="s">
        <v>674</v>
      </c>
      <c r="V21" s="3">
        <f t="shared" ref="V21:V28" si="5">O21/N21*100</f>
        <v>93.333333333333329</v>
      </c>
      <c r="W21" s="3">
        <f t="shared" ref="W21:W28" si="6">G21/F21*100</f>
        <v>66.84198261777216</v>
      </c>
      <c r="X21" s="3">
        <f t="shared" ref="X21:X28" si="7">W21/V21*100</f>
        <v>71.616409947613036</v>
      </c>
      <c r="Y21" s="367"/>
    </row>
    <row r="22" spans="1:25" ht="96" customHeight="1" x14ac:dyDescent="0.2">
      <c r="A22" s="327">
        <v>3</v>
      </c>
      <c r="B22" s="749" t="s">
        <v>675</v>
      </c>
      <c r="C22" s="750"/>
      <c r="D22" s="328" t="s">
        <v>676</v>
      </c>
      <c r="E22" s="328">
        <v>15</v>
      </c>
      <c r="F22" s="370">
        <f t="shared" si="0"/>
        <v>6768551.25</v>
      </c>
      <c r="G22" s="370">
        <f t="shared" si="1"/>
        <v>4524233.8499999996</v>
      </c>
      <c r="H22" s="358">
        <f t="shared" si="3"/>
        <v>450</v>
      </c>
      <c r="I22" s="358">
        <f t="shared" si="3"/>
        <v>2588</v>
      </c>
      <c r="J22" s="327">
        <v>150</v>
      </c>
      <c r="K22" s="330">
        <v>463</v>
      </c>
      <c r="L22" s="327">
        <v>150</v>
      </c>
      <c r="M22" s="329">
        <v>1180</v>
      </c>
      <c r="N22" s="327">
        <v>150</v>
      </c>
      <c r="O22" s="329">
        <v>945</v>
      </c>
      <c r="P22" s="327"/>
      <c r="Q22" s="329"/>
      <c r="R22" s="29">
        <f t="shared" si="2"/>
        <v>450</v>
      </c>
      <c r="S22" s="29">
        <f t="shared" si="2"/>
        <v>2588</v>
      </c>
      <c r="T22" s="29">
        <f t="shared" si="4"/>
        <v>2138</v>
      </c>
      <c r="U22" s="366" t="s">
        <v>677</v>
      </c>
      <c r="V22" s="3">
        <f t="shared" si="5"/>
        <v>630</v>
      </c>
      <c r="W22" s="3">
        <f t="shared" si="6"/>
        <v>66.84198261777216</v>
      </c>
      <c r="X22" s="3">
        <f t="shared" si="7"/>
        <v>10.609838510757486</v>
      </c>
      <c r="Y22" s="367"/>
    </row>
    <row r="23" spans="1:25" ht="99" customHeight="1" x14ac:dyDescent="0.2">
      <c r="A23" s="327">
        <v>4</v>
      </c>
      <c r="B23" s="749" t="s">
        <v>678</v>
      </c>
      <c r="C23" s="750"/>
      <c r="D23" s="328" t="s">
        <v>676</v>
      </c>
      <c r="E23" s="328">
        <v>15</v>
      </c>
      <c r="F23" s="370">
        <f t="shared" si="0"/>
        <v>6768551.25</v>
      </c>
      <c r="G23" s="370">
        <f t="shared" si="1"/>
        <v>4524233.8499999996</v>
      </c>
      <c r="H23" s="358">
        <f t="shared" si="3"/>
        <v>2700</v>
      </c>
      <c r="I23" s="358">
        <f t="shared" si="3"/>
        <v>4566</v>
      </c>
      <c r="J23" s="327">
        <v>900</v>
      </c>
      <c r="K23" s="330">
        <v>1027</v>
      </c>
      <c r="L23" s="327">
        <v>900</v>
      </c>
      <c r="M23" s="329">
        <v>1470</v>
      </c>
      <c r="N23" s="327">
        <v>900</v>
      </c>
      <c r="O23" s="329">
        <v>2069</v>
      </c>
      <c r="P23" s="327"/>
      <c r="Q23" s="329"/>
      <c r="R23" s="29">
        <f t="shared" si="2"/>
        <v>2700</v>
      </c>
      <c r="S23" s="29">
        <f t="shared" si="2"/>
        <v>4566</v>
      </c>
      <c r="T23" s="29">
        <f t="shared" si="4"/>
        <v>1866</v>
      </c>
      <c r="U23" s="32" t="s">
        <v>679</v>
      </c>
      <c r="V23" s="3">
        <f t="shared" si="5"/>
        <v>229.88888888888889</v>
      </c>
      <c r="W23" s="3">
        <f t="shared" si="6"/>
        <v>66.84198261777216</v>
      </c>
      <c r="X23" s="3">
        <f t="shared" si="7"/>
        <v>29.075777842433514</v>
      </c>
      <c r="Y23" s="367"/>
    </row>
    <row r="24" spans="1:25" ht="59.25" customHeight="1" x14ac:dyDescent="0.2">
      <c r="A24" s="327">
        <v>5</v>
      </c>
      <c r="B24" s="749" t="s">
        <v>680</v>
      </c>
      <c r="C24" s="750"/>
      <c r="D24" s="328" t="s">
        <v>681</v>
      </c>
      <c r="E24" s="328">
        <v>20</v>
      </c>
      <c r="F24" s="370">
        <f t="shared" si="0"/>
        <v>9024735</v>
      </c>
      <c r="G24" s="370">
        <f t="shared" si="1"/>
        <v>6032311.7999999998</v>
      </c>
      <c r="H24" s="358">
        <f t="shared" si="3"/>
        <v>4950</v>
      </c>
      <c r="I24" s="358">
        <f t="shared" si="3"/>
        <v>4077</v>
      </c>
      <c r="J24" s="327">
        <v>1650</v>
      </c>
      <c r="K24" s="330">
        <v>1623</v>
      </c>
      <c r="L24" s="327">
        <v>1650</v>
      </c>
      <c r="M24" s="329">
        <v>1187</v>
      </c>
      <c r="N24" s="327">
        <v>1650</v>
      </c>
      <c r="O24" s="329">
        <v>1267</v>
      </c>
      <c r="P24" s="327"/>
      <c r="Q24" s="329"/>
      <c r="R24" s="29">
        <f t="shared" si="2"/>
        <v>4950</v>
      </c>
      <c r="S24" s="29">
        <f t="shared" si="2"/>
        <v>4077</v>
      </c>
      <c r="T24" s="29">
        <f t="shared" si="4"/>
        <v>-873</v>
      </c>
      <c r="U24" s="366" t="s">
        <v>682</v>
      </c>
      <c r="V24" s="3">
        <f t="shared" si="5"/>
        <v>76.787878787878782</v>
      </c>
      <c r="W24" s="3">
        <f t="shared" si="6"/>
        <v>66.84198261777216</v>
      </c>
      <c r="X24" s="3">
        <f t="shared" si="7"/>
        <v>87.047570102071091</v>
      </c>
      <c r="Y24" s="367"/>
    </row>
    <row r="25" spans="1:25" ht="63" customHeight="1" x14ac:dyDescent="0.2">
      <c r="A25" s="327">
        <v>6</v>
      </c>
      <c r="B25" s="749" t="s">
        <v>683</v>
      </c>
      <c r="C25" s="750"/>
      <c r="D25" s="328" t="s">
        <v>676</v>
      </c>
      <c r="E25" s="328">
        <v>15</v>
      </c>
      <c r="F25" s="370">
        <f t="shared" si="0"/>
        <v>6768551.25</v>
      </c>
      <c r="G25" s="370">
        <f t="shared" si="1"/>
        <v>4524233.8499999996</v>
      </c>
      <c r="H25" s="358">
        <f t="shared" si="3"/>
        <v>27</v>
      </c>
      <c r="I25" s="358">
        <f t="shared" si="3"/>
        <v>236</v>
      </c>
      <c r="J25" s="327">
        <v>9</v>
      </c>
      <c r="K25" s="330">
        <v>135</v>
      </c>
      <c r="L25" s="327">
        <v>9</v>
      </c>
      <c r="M25" s="329">
        <v>56</v>
      </c>
      <c r="N25" s="327">
        <v>9</v>
      </c>
      <c r="O25" s="329">
        <v>45</v>
      </c>
      <c r="P25" s="327"/>
      <c r="Q25" s="329"/>
      <c r="R25" s="29">
        <f t="shared" si="2"/>
        <v>27</v>
      </c>
      <c r="S25" s="29">
        <f t="shared" si="2"/>
        <v>236</v>
      </c>
      <c r="T25" s="29">
        <f t="shared" si="4"/>
        <v>209</v>
      </c>
      <c r="U25" s="32" t="s">
        <v>684</v>
      </c>
      <c r="V25" s="3">
        <f t="shared" si="5"/>
        <v>500</v>
      </c>
      <c r="W25" s="3">
        <f t="shared" si="6"/>
        <v>66.84198261777216</v>
      </c>
      <c r="X25" s="3">
        <f t="shared" si="7"/>
        <v>13.368396523554432</v>
      </c>
      <c r="Y25" s="367"/>
    </row>
    <row r="26" spans="1:25" ht="81.75" customHeight="1" x14ac:dyDescent="0.2">
      <c r="A26" s="327">
        <v>7</v>
      </c>
      <c r="B26" s="749" t="s">
        <v>685</v>
      </c>
      <c r="C26" s="750"/>
      <c r="D26" s="328" t="s">
        <v>99</v>
      </c>
      <c r="E26" s="328">
        <v>5</v>
      </c>
      <c r="F26" s="370">
        <f t="shared" si="0"/>
        <v>2256183.75</v>
      </c>
      <c r="G26" s="370">
        <f t="shared" si="1"/>
        <v>1508077.95</v>
      </c>
      <c r="H26" s="358">
        <f t="shared" si="3"/>
        <v>45</v>
      </c>
      <c r="I26" s="358">
        <f t="shared" si="3"/>
        <v>179</v>
      </c>
      <c r="J26" s="327">
        <v>15</v>
      </c>
      <c r="K26" s="330">
        <v>90</v>
      </c>
      <c r="L26" s="327">
        <v>15</v>
      </c>
      <c r="M26" s="329">
        <v>70</v>
      </c>
      <c r="N26" s="327">
        <v>15</v>
      </c>
      <c r="O26" s="329">
        <v>19</v>
      </c>
      <c r="P26" s="327"/>
      <c r="Q26" s="329"/>
      <c r="R26" s="29">
        <f t="shared" si="2"/>
        <v>45</v>
      </c>
      <c r="S26" s="29">
        <f t="shared" si="2"/>
        <v>179</v>
      </c>
      <c r="T26" s="29">
        <f t="shared" si="4"/>
        <v>134</v>
      </c>
      <c r="U26" s="366" t="s">
        <v>686</v>
      </c>
      <c r="V26" s="3">
        <f t="shared" si="5"/>
        <v>126.66666666666666</v>
      </c>
      <c r="W26" s="3">
        <f t="shared" si="6"/>
        <v>66.84198261777216</v>
      </c>
      <c r="X26" s="3">
        <f t="shared" si="7"/>
        <v>52.769986277188551</v>
      </c>
      <c r="Y26" s="367"/>
    </row>
    <row r="27" spans="1:25" ht="41.25" customHeight="1" x14ac:dyDescent="0.2">
      <c r="A27" s="327">
        <v>8</v>
      </c>
      <c r="B27" s="749" t="s">
        <v>687</v>
      </c>
      <c r="C27" s="750"/>
      <c r="D27" s="328" t="s">
        <v>45</v>
      </c>
      <c r="E27" s="328">
        <v>5</v>
      </c>
      <c r="F27" s="370">
        <f t="shared" si="0"/>
        <v>2256183.75</v>
      </c>
      <c r="G27" s="370">
        <f t="shared" si="1"/>
        <v>1508077.95</v>
      </c>
      <c r="H27" s="358">
        <f t="shared" si="3"/>
        <v>9</v>
      </c>
      <c r="I27" s="358"/>
      <c r="J27" s="327">
        <v>3</v>
      </c>
      <c r="K27" s="330">
        <v>12</v>
      </c>
      <c r="L27" s="327">
        <v>3</v>
      </c>
      <c r="M27" s="329">
        <v>12</v>
      </c>
      <c r="N27" s="327">
        <v>3</v>
      </c>
      <c r="O27" s="329">
        <v>6</v>
      </c>
      <c r="P27" s="327"/>
      <c r="Q27" s="329"/>
      <c r="R27" s="29">
        <f t="shared" si="2"/>
        <v>9</v>
      </c>
      <c r="S27" s="29">
        <f t="shared" si="2"/>
        <v>30</v>
      </c>
      <c r="T27" s="29">
        <f t="shared" si="4"/>
        <v>21</v>
      </c>
      <c r="U27" s="366" t="s">
        <v>688</v>
      </c>
      <c r="V27" s="3">
        <f t="shared" si="5"/>
        <v>200</v>
      </c>
      <c r="W27" s="3">
        <f t="shared" si="6"/>
        <v>66.84198261777216</v>
      </c>
      <c r="X27" s="3">
        <f t="shared" si="7"/>
        <v>33.42099130888608</v>
      </c>
      <c r="Y27" s="367"/>
    </row>
    <row r="28" spans="1:25" ht="36" customHeight="1" x14ac:dyDescent="0.2">
      <c r="A28" s="575" t="s">
        <v>25</v>
      </c>
      <c r="B28" s="576"/>
      <c r="C28" s="577"/>
      <c r="D28" s="9"/>
      <c r="E28" s="9">
        <f>SUM(E20:E27)</f>
        <v>100</v>
      </c>
      <c r="F28" s="10">
        <v>45123675</v>
      </c>
      <c r="G28" s="56">
        <v>30161559</v>
      </c>
      <c r="H28" s="9">
        <f>SUM(H20:H27)</f>
        <v>13581</v>
      </c>
      <c r="I28" s="9">
        <f>SUM(I20:I26)</f>
        <v>16176</v>
      </c>
      <c r="J28" s="5">
        <f>SUM(J20:J27)</f>
        <v>4527</v>
      </c>
      <c r="K28" s="5">
        <v>4714</v>
      </c>
      <c r="L28" s="5">
        <f t="shared" ref="L28:Q28" si="8">SUM(L20:L27)</f>
        <v>4527</v>
      </c>
      <c r="M28" s="5">
        <f t="shared" si="8"/>
        <v>5545</v>
      </c>
      <c r="N28" s="5">
        <f t="shared" si="8"/>
        <v>4527</v>
      </c>
      <c r="O28" s="5">
        <f t="shared" si="8"/>
        <v>5947</v>
      </c>
      <c r="P28" s="5">
        <f t="shared" si="8"/>
        <v>0</v>
      </c>
      <c r="Q28" s="5">
        <f t="shared" si="8"/>
        <v>0</v>
      </c>
      <c r="R28" s="8">
        <f t="shared" si="2"/>
        <v>13581</v>
      </c>
      <c r="S28" s="8">
        <f t="shared" si="2"/>
        <v>16206</v>
      </c>
      <c r="T28" s="8">
        <f t="shared" si="4"/>
        <v>2625</v>
      </c>
      <c r="U28" s="3"/>
      <c r="V28" s="3">
        <f t="shared" si="5"/>
        <v>131.3673514468743</v>
      </c>
      <c r="W28" s="3">
        <f t="shared" si="6"/>
        <v>66.84198261777216</v>
      </c>
      <c r="X28" s="3">
        <f t="shared" si="7"/>
        <v>50.881731177174139</v>
      </c>
    </row>
    <row r="29" spans="1:25" s="1" customFormat="1" ht="36.75" customHeight="1" x14ac:dyDescent="0.2">
      <c r="F29" s="369"/>
    </row>
    <row r="30" spans="1:25" s="1" customFormat="1" ht="14.25" customHeight="1" x14ac:dyDescent="0.2">
      <c r="B30" s="14" t="s">
        <v>26</v>
      </c>
      <c r="F30" s="369"/>
      <c r="H30" s="1" t="s">
        <v>27</v>
      </c>
    </row>
    <row r="31" spans="1:25" s="1" customFormat="1" ht="14.25" customHeight="1" x14ac:dyDescent="0.2">
      <c r="A31" s="365"/>
      <c r="B31" s="365"/>
      <c r="C31" s="365"/>
      <c r="D31" s="365"/>
      <c r="E31" s="365"/>
      <c r="F31" s="365"/>
      <c r="G31" s="365"/>
      <c r="H31" s="365"/>
      <c r="I31" s="365"/>
      <c r="J31" s="371"/>
      <c r="K31" s="371"/>
      <c r="L31" s="371"/>
      <c r="M31" s="371"/>
      <c r="N31" s="371"/>
      <c r="O31" s="371"/>
      <c r="P31" s="371"/>
      <c r="Q31" s="365"/>
    </row>
    <row r="32" spans="1:25" x14ac:dyDescent="0.2">
      <c r="J32" s="371"/>
      <c r="K32" s="371"/>
      <c r="L32" s="371"/>
      <c r="M32" s="371"/>
      <c r="N32" s="371"/>
      <c r="O32" s="371"/>
      <c r="P32" s="371"/>
    </row>
    <row r="33" spans="10:16" x14ac:dyDescent="0.2">
      <c r="J33" s="371"/>
      <c r="K33" s="371"/>
      <c r="L33" s="371"/>
      <c r="M33" s="371"/>
      <c r="N33" s="371"/>
      <c r="O33" s="371"/>
      <c r="P33" s="371"/>
    </row>
    <row r="34" spans="10:16" x14ac:dyDescent="0.2">
      <c r="J34" s="371"/>
      <c r="K34" s="371"/>
      <c r="L34" s="371"/>
      <c r="M34" s="371"/>
      <c r="N34" s="371"/>
      <c r="O34" s="371"/>
      <c r="P34" s="371"/>
    </row>
    <row r="35" spans="10:16" x14ac:dyDescent="0.2">
      <c r="J35" s="371"/>
      <c r="K35" s="371"/>
      <c r="L35" s="371"/>
      <c r="M35" s="371"/>
      <c r="N35" s="371"/>
      <c r="O35" s="371"/>
      <c r="P35" s="371"/>
    </row>
    <row r="36" spans="10:16" x14ac:dyDescent="0.2">
      <c r="J36" s="371"/>
      <c r="K36" s="371"/>
      <c r="L36" s="371"/>
      <c r="M36" s="371"/>
      <c r="N36" s="371"/>
      <c r="O36" s="371"/>
      <c r="P36" s="371"/>
    </row>
    <row r="37" spans="10:16" x14ac:dyDescent="0.2">
      <c r="J37" s="371"/>
      <c r="K37" s="371"/>
      <c r="L37" s="371"/>
      <c r="M37" s="371"/>
      <c r="N37" s="371"/>
      <c r="O37" s="371"/>
      <c r="P37" s="371"/>
    </row>
  </sheetData>
  <mergeCells count="31">
    <mergeCell ref="B26:C26"/>
    <mergeCell ref="B27:C27"/>
    <mergeCell ref="A28:C28"/>
    <mergeCell ref="B20:C20"/>
    <mergeCell ref="B21:C21"/>
    <mergeCell ref="B22:C22"/>
    <mergeCell ref="B23:C23"/>
    <mergeCell ref="B24:C24"/>
    <mergeCell ref="B25:C25"/>
    <mergeCell ref="B19:C19"/>
    <mergeCell ref="A7:X7"/>
    <mergeCell ref="A15:X15"/>
    <mergeCell ref="A16:X16"/>
    <mergeCell ref="A18:C18"/>
    <mergeCell ref="D18:D19"/>
    <mergeCell ref="E18:E19"/>
    <mergeCell ref="F18:G18"/>
    <mergeCell ref="H18:I18"/>
    <mergeCell ref="J18:K18"/>
    <mergeCell ref="L18:M18"/>
    <mergeCell ref="N18:O18"/>
    <mergeCell ref="P18:Q18"/>
    <mergeCell ref="R18:T18"/>
    <mergeCell ref="U18:U19"/>
    <mergeCell ref="V18:X18"/>
    <mergeCell ref="A6:X6"/>
    <mergeCell ref="A1:X1"/>
    <mergeCell ref="A2:X2"/>
    <mergeCell ref="A3:X3"/>
    <mergeCell ref="A4:X4"/>
    <mergeCell ref="A5:X5"/>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topLeftCell="A27" workbookViewId="0">
      <selection activeCell="G29" sqref="G29"/>
    </sheetView>
  </sheetViews>
  <sheetFormatPr baseColWidth="10" defaultRowHeight="12.75" x14ac:dyDescent="0.2"/>
  <cols>
    <col min="1" max="1" width="10.7109375" style="365" customWidth="1"/>
    <col min="2" max="2" width="5.5703125" style="365" customWidth="1"/>
    <col min="3" max="3" width="29.140625" style="365" customWidth="1"/>
    <col min="4" max="5" width="11.42578125" style="365"/>
    <col min="6" max="6" width="13" style="365" customWidth="1"/>
    <col min="7" max="7" width="12.28515625" style="365" customWidth="1"/>
    <col min="8" max="8" width="12.85546875" style="365" hidden="1" customWidth="1"/>
    <col min="9" max="13" width="9.7109375" style="365" hidden="1" customWidth="1"/>
    <col min="14" max="15" width="9.7109375" style="365" customWidth="1"/>
    <col min="16" max="20" width="9.7109375" style="365" hidden="1" customWidth="1"/>
    <col min="21" max="21" width="45.85546875" style="365" customWidth="1"/>
    <col min="22" max="24" width="8.85546875" style="365" customWidth="1"/>
    <col min="25" max="16384" width="11.42578125" style="365"/>
  </cols>
  <sheetData>
    <row r="1" spans="1:24" x14ac:dyDescent="0.2">
      <c r="A1" s="574" t="s">
        <v>339</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74" t="s">
        <v>55</v>
      </c>
      <c r="B4" s="574"/>
      <c r="C4" s="574"/>
      <c r="D4" s="574"/>
      <c r="E4" s="574"/>
      <c r="F4" s="574"/>
      <c r="G4" s="574"/>
      <c r="H4" s="574"/>
      <c r="I4" s="574"/>
      <c r="J4" s="574"/>
      <c r="K4" s="574"/>
      <c r="L4" s="574"/>
      <c r="M4" s="574"/>
      <c r="N4" s="574"/>
      <c r="O4" s="574"/>
      <c r="P4" s="574"/>
      <c r="Q4" s="574"/>
      <c r="R4" s="574"/>
      <c r="S4" s="574"/>
      <c r="T4" s="574"/>
      <c r="U4" s="574"/>
      <c r="V4" s="574"/>
      <c r="W4" s="574"/>
      <c r="X4" s="574"/>
    </row>
    <row r="5" spans="1:24" hidden="1" x14ac:dyDescent="0.2">
      <c r="A5" s="574" t="s">
        <v>56</v>
      </c>
      <c r="B5" s="574"/>
      <c r="C5" s="574"/>
      <c r="D5" s="574"/>
      <c r="E5" s="574"/>
      <c r="F5" s="574"/>
      <c r="G5" s="574"/>
      <c r="H5" s="574"/>
      <c r="I5" s="574"/>
      <c r="J5" s="574"/>
      <c r="K5" s="574"/>
      <c r="L5" s="574"/>
      <c r="M5" s="574"/>
      <c r="N5" s="574"/>
      <c r="O5" s="574"/>
      <c r="P5" s="574"/>
      <c r="Q5" s="574"/>
      <c r="R5" s="574"/>
      <c r="S5" s="574"/>
      <c r="T5" s="574"/>
      <c r="U5" s="574"/>
      <c r="V5" s="574"/>
      <c r="W5" s="574"/>
      <c r="X5" s="574"/>
    </row>
    <row r="6" spans="1:24" x14ac:dyDescent="0.2">
      <c r="A6" s="574" t="s">
        <v>57</v>
      </c>
      <c r="B6" s="574"/>
      <c r="C6" s="574"/>
      <c r="D6" s="574"/>
      <c r="E6" s="574"/>
      <c r="F6" s="574"/>
      <c r="G6" s="574"/>
      <c r="H6" s="574"/>
      <c r="I6" s="574"/>
      <c r="J6" s="574"/>
      <c r="K6" s="574"/>
      <c r="L6" s="574"/>
      <c r="M6" s="574"/>
      <c r="N6" s="574"/>
      <c r="O6" s="574"/>
      <c r="P6" s="574"/>
      <c r="Q6" s="574"/>
      <c r="R6" s="574"/>
      <c r="S6" s="574"/>
      <c r="T6" s="574"/>
      <c r="U6" s="574"/>
      <c r="V6" s="574"/>
      <c r="W6" s="574"/>
      <c r="X6" s="574"/>
    </row>
    <row r="7" spans="1:24" hidden="1" x14ac:dyDescent="0.2">
      <c r="A7" s="574" t="s">
        <v>130</v>
      </c>
      <c r="B7" s="574"/>
      <c r="C7" s="574"/>
      <c r="D7" s="574"/>
      <c r="E7" s="574"/>
      <c r="F7" s="574"/>
      <c r="G7" s="574"/>
      <c r="H7" s="574"/>
      <c r="I7" s="574"/>
      <c r="J7" s="574"/>
      <c r="K7" s="574"/>
      <c r="L7" s="574"/>
      <c r="M7" s="574"/>
      <c r="N7" s="574"/>
      <c r="O7" s="574"/>
      <c r="P7" s="574"/>
      <c r="Q7" s="574"/>
      <c r="R7" s="574"/>
      <c r="S7" s="574"/>
      <c r="T7" s="574"/>
      <c r="U7" s="574"/>
      <c r="V7" s="574"/>
      <c r="W7" s="574"/>
      <c r="X7" s="574"/>
    </row>
    <row r="8" spans="1:24" x14ac:dyDescent="0.2">
      <c r="A8" s="174"/>
      <c r="B8" s="174"/>
      <c r="C8" s="174"/>
      <c r="D8" s="174"/>
      <c r="E8" s="174"/>
      <c r="F8" s="174"/>
      <c r="G8" s="174"/>
      <c r="H8" s="174"/>
      <c r="I8" s="174"/>
      <c r="J8" s="174"/>
      <c r="K8" s="174"/>
      <c r="L8" s="174"/>
      <c r="M8" s="174"/>
      <c r="N8" s="174"/>
      <c r="O8" s="174"/>
      <c r="P8" s="174"/>
      <c r="Q8" s="174"/>
      <c r="R8" s="174"/>
      <c r="S8" s="174"/>
      <c r="T8" s="174"/>
      <c r="U8" s="174"/>
      <c r="V8" s="174"/>
      <c r="W8" s="174"/>
      <c r="X8" s="174"/>
    </row>
    <row r="9" spans="1:24" x14ac:dyDescent="0.2">
      <c r="A9" s="285" t="s">
        <v>423</v>
      </c>
      <c r="B9" s="286">
        <v>226</v>
      </c>
      <c r="C9" s="299" t="s">
        <v>529</v>
      </c>
      <c r="D9" s="299"/>
      <c r="E9" s="1"/>
      <c r="F9" s="1"/>
      <c r="G9" s="1"/>
      <c r="H9" s="1"/>
      <c r="I9" s="1"/>
      <c r="J9" s="1"/>
      <c r="K9" s="1"/>
      <c r="L9" s="1"/>
      <c r="M9" s="1"/>
      <c r="N9" s="1"/>
      <c r="O9" s="1"/>
      <c r="P9" s="1"/>
      <c r="Q9" s="1"/>
    </row>
    <row r="10" spans="1:24" x14ac:dyDescent="0.2">
      <c r="A10" s="285" t="s">
        <v>1</v>
      </c>
      <c r="B10" s="286">
        <v>7</v>
      </c>
      <c r="C10" s="299" t="s">
        <v>530</v>
      </c>
      <c r="D10" s="299"/>
      <c r="E10" s="324"/>
      <c r="F10" s="324"/>
      <c r="G10" s="324"/>
      <c r="H10" s="324"/>
      <c r="I10" s="324"/>
      <c r="J10" s="324"/>
      <c r="K10" s="324"/>
      <c r="L10" s="324"/>
      <c r="M10" s="324"/>
      <c r="N10" s="324"/>
      <c r="O10" s="324"/>
      <c r="P10" s="324"/>
      <c r="Q10" s="324"/>
    </row>
    <row r="11" spans="1:24" x14ac:dyDescent="0.2">
      <c r="A11" s="285" t="s">
        <v>426</v>
      </c>
      <c r="B11" s="286">
        <v>3</v>
      </c>
      <c r="C11" s="299" t="s">
        <v>647</v>
      </c>
      <c r="D11" s="299"/>
      <c r="E11" s="324"/>
      <c r="F11" s="324"/>
      <c r="G11" s="324"/>
      <c r="H11" s="324"/>
      <c r="I11" s="324"/>
      <c r="J11" s="324"/>
      <c r="K11" s="324"/>
      <c r="L11" s="324"/>
      <c r="M11" s="324"/>
      <c r="N11" s="324"/>
      <c r="O11" s="324"/>
      <c r="P11" s="324"/>
      <c r="Q11" s="324"/>
    </row>
    <row r="12" spans="1:24" x14ac:dyDescent="0.2">
      <c r="A12" s="285" t="s">
        <v>7</v>
      </c>
      <c r="B12" s="289">
        <v>19</v>
      </c>
      <c r="C12" s="299" t="s">
        <v>580</v>
      </c>
      <c r="D12" s="299"/>
      <c r="E12" s="324"/>
      <c r="F12" s="324"/>
      <c r="G12" s="324"/>
      <c r="H12" s="324"/>
      <c r="I12" s="324"/>
      <c r="J12" s="324"/>
      <c r="K12" s="324"/>
      <c r="L12" s="324"/>
      <c r="M12" s="324"/>
      <c r="N12" s="324"/>
      <c r="O12" s="324"/>
      <c r="P12" s="324"/>
      <c r="Q12" s="324"/>
    </row>
    <row r="13" spans="1:24" x14ac:dyDescent="0.2">
      <c r="A13" s="285" t="s">
        <v>411</v>
      </c>
      <c r="B13" s="286">
        <v>4</v>
      </c>
      <c r="C13" s="299" t="s">
        <v>648</v>
      </c>
      <c r="D13" s="299"/>
      <c r="E13" s="324"/>
      <c r="F13" s="324"/>
      <c r="G13" s="324"/>
      <c r="H13" s="324"/>
      <c r="I13" s="324"/>
      <c r="J13" s="324"/>
      <c r="K13" s="324"/>
      <c r="L13" s="324"/>
      <c r="M13" s="324"/>
      <c r="N13" s="324"/>
      <c r="O13" s="324"/>
      <c r="P13" s="324"/>
      <c r="Q13" s="324"/>
    </row>
    <row r="14" spans="1:24" x14ac:dyDescent="0.2">
      <c r="A14" s="324"/>
      <c r="B14" s="324"/>
      <c r="C14" s="324"/>
      <c r="D14" s="324"/>
      <c r="E14" s="324"/>
      <c r="F14" s="324"/>
      <c r="G14" s="324"/>
      <c r="H14" s="324"/>
      <c r="I14" s="324"/>
      <c r="J14" s="324"/>
      <c r="K14" s="324"/>
      <c r="L14" s="324"/>
      <c r="M14" s="324"/>
      <c r="N14" s="324"/>
      <c r="O14" s="324"/>
      <c r="P14" s="324"/>
      <c r="Q14" s="324" t="s">
        <v>40</v>
      </c>
    </row>
    <row r="15" spans="1:24" x14ac:dyDescent="0.2">
      <c r="A15" s="747" t="s">
        <v>4</v>
      </c>
      <c r="B15" s="747"/>
      <c r="C15" s="747"/>
      <c r="D15" s="747"/>
      <c r="E15" s="747"/>
      <c r="F15" s="747"/>
      <c r="G15" s="747"/>
      <c r="H15" s="747"/>
      <c r="I15" s="747"/>
      <c r="J15" s="747"/>
      <c r="K15" s="747"/>
      <c r="L15" s="747"/>
      <c r="M15" s="747"/>
      <c r="N15" s="747"/>
      <c r="O15" s="747"/>
      <c r="P15" s="747"/>
      <c r="Q15" s="747"/>
      <c r="R15" s="747"/>
      <c r="S15" s="747"/>
      <c r="T15" s="747"/>
      <c r="U15" s="747"/>
      <c r="V15" s="747"/>
      <c r="W15" s="747"/>
      <c r="X15" s="747"/>
    </row>
    <row r="16" spans="1:24" ht="27.75" customHeight="1" x14ac:dyDescent="0.2">
      <c r="A16" s="771" t="s">
        <v>649</v>
      </c>
      <c r="B16" s="771"/>
      <c r="C16" s="771"/>
      <c r="D16" s="771"/>
      <c r="E16" s="771"/>
      <c r="F16" s="771"/>
      <c r="G16" s="771"/>
      <c r="H16" s="771"/>
      <c r="I16" s="771"/>
      <c r="J16" s="771"/>
      <c r="K16" s="771"/>
      <c r="L16" s="771"/>
      <c r="M16" s="771"/>
      <c r="N16" s="771"/>
      <c r="O16" s="771"/>
      <c r="P16" s="771"/>
      <c r="Q16" s="771"/>
      <c r="R16" s="771"/>
      <c r="S16" s="771"/>
      <c r="T16" s="771"/>
      <c r="U16" s="771"/>
      <c r="V16" s="771"/>
      <c r="W16" s="771"/>
      <c r="X16" s="771"/>
    </row>
    <row r="17" spans="1:26" x14ac:dyDescent="0.2">
      <c r="A17" s="324"/>
      <c r="B17" s="324"/>
      <c r="C17" s="324"/>
      <c r="D17" s="324"/>
      <c r="E17" s="324"/>
      <c r="F17" s="324"/>
      <c r="G17" s="324"/>
      <c r="H17" s="324"/>
      <c r="I17" s="324"/>
      <c r="J17" s="324"/>
      <c r="K17" s="324"/>
      <c r="L17" s="324"/>
      <c r="M17" s="324"/>
      <c r="N17" s="324"/>
      <c r="O17" s="324"/>
      <c r="P17" s="324"/>
      <c r="Q17" s="324"/>
    </row>
    <row r="18" spans="1:26" ht="12.75" customHeight="1" x14ac:dyDescent="0.2">
      <c r="A18" s="752" t="s">
        <v>5</v>
      </c>
      <c r="B18" s="753"/>
      <c r="C18" s="754"/>
      <c r="D18" s="755" t="s">
        <v>8</v>
      </c>
      <c r="E18" s="755" t="s">
        <v>18</v>
      </c>
      <c r="F18" s="757" t="s">
        <v>19</v>
      </c>
      <c r="G18" s="758"/>
      <c r="H18" s="757" t="s">
        <v>20</v>
      </c>
      <c r="I18" s="758"/>
      <c r="J18" s="752" t="s">
        <v>14</v>
      </c>
      <c r="K18" s="754"/>
      <c r="L18" s="752" t="s">
        <v>10</v>
      </c>
      <c r="M18" s="754"/>
      <c r="N18" s="752" t="s">
        <v>13</v>
      </c>
      <c r="O18" s="754"/>
      <c r="P18" s="752" t="s">
        <v>15</v>
      </c>
      <c r="Q18" s="754"/>
      <c r="R18" s="598" t="s">
        <v>28</v>
      </c>
      <c r="S18" s="598"/>
      <c r="T18" s="598"/>
      <c r="U18" s="598" t="s">
        <v>29</v>
      </c>
      <c r="V18" s="757" t="s">
        <v>31</v>
      </c>
      <c r="W18" s="759"/>
      <c r="X18" s="758"/>
    </row>
    <row r="19" spans="1:26" ht="31.5" customHeight="1" x14ac:dyDescent="0.2">
      <c r="A19" s="64" t="s">
        <v>17</v>
      </c>
      <c r="B19" s="598" t="s">
        <v>6</v>
      </c>
      <c r="C19" s="598"/>
      <c r="D19" s="756"/>
      <c r="E19" s="756"/>
      <c r="F19" s="357" t="s">
        <v>21</v>
      </c>
      <c r="G19" s="357" t="s">
        <v>22</v>
      </c>
      <c r="H19" s="357" t="s">
        <v>23</v>
      </c>
      <c r="I19" s="357" t="s">
        <v>24</v>
      </c>
      <c r="J19" s="2" t="s">
        <v>11</v>
      </c>
      <c r="K19" s="2" t="s">
        <v>12</v>
      </c>
      <c r="L19" s="2" t="s">
        <v>11</v>
      </c>
      <c r="M19" s="2" t="s">
        <v>12</v>
      </c>
      <c r="N19" s="2" t="s">
        <v>11</v>
      </c>
      <c r="O19" s="2" t="s">
        <v>12</v>
      </c>
      <c r="P19" s="2" t="s">
        <v>11</v>
      </c>
      <c r="Q19" s="2" t="s">
        <v>12</v>
      </c>
      <c r="R19" s="2" t="s">
        <v>11</v>
      </c>
      <c r="S19" s="2" t="s">
        <v>12</v>
      </c>
      <c r="T19" s="2" t="s">
        <v>30</v>
      </c>
      <c r="U19" s="598"/>
      <c r="V19" s="357" t="s">
        <v>32</v>
      </c>
      <c r="W19" s="357" t="s">
        <v>33</v>
      </c>
      <c r="X19" s="357" t="s">
        <v>34</v>
      </c>
    </row>
    <row r="20" spans="1:26" ht="63" customHeight="1" x14ac:dyDescent="0.2">
      <c r="A20" s="327">
        <v>1</v>
      </c>
      <c r="B20" s="749" t="s">
        <v>650</v>
      </c>
      <c r="C20" s="750"/>
      <c r="D20" s="328" t="s">
        <v>606</v>
      </c>
      <c r="E20" s="328">
        <v>20</v>
      </c>
      <c r="F20" s="370">
        <f>$F$28*E20/100</f>
        <v>11912316.4</v>
      </c>
      <c r="G20" s="370">
        <f>$G$28*E20/100</f>
        <v>6816184.2000000002</v>
      </c>
      <c r="H20" s="358">
        <f>SUM(J20+L20+N20+P20)</f>
        <v>450000</v>
      </c>
      <c r="I20" s="358">
        <f>K20+M20+O20+Q20</f>
        <v>426944</v>
      </c>
      <c r="J20" s="327">
        <v>150000</v>
      </c>
      <c r="K20" s="330">
        <v>137480</v>
      </c>
      <c r="L20" s="327">
        <v>150000</v>
      </c>
      <c r="M20" s="329">
        <v>216944</v>
      </c>
      <c r="N20" s="327">
        <v>150000</v>
      </c>
      <c r="O20" s="329">
        <v>72520</v>
      </c>
      <c r="P20" s="327"/>
      <c r="Q20" s="329"/>
      <c r="R20" s="29">
        <f t="shared" ref="R20:S28" si="0">J20+L20+N20+P20</f>
        <v>450000</v>
      </c>
      <c r="S20" s="29">
        <f t="shared" si="0"/>
        <v>426944</v>
      </c>
      <c r="T20" s="29">
        <f>S20-R20</f>
        <v>-23056</v>
      </c>
      <c r="U20" s="32" t="s">
        <v>651</v>
      </c>
      <c r="V20" s="3" t="e">
        <f>O20/LN20*100</f>
        <v>#DIV/0!</v>
      </c>
      <c r="W20" s="3">
        <f>G20/F20*100</f>
        <v>57.219636980092304</v>
      </c>
      <c r="X20" s="3" t="e">
        <f>W20/V20*100</f>
        <v>#DIV/0!</v>
      </c>
      <c r="Y20" s="367"/>
      <c r="Z20" s="376"/>
    </row>
    <row r="21" spans="1:26" ht="63" customHeight="1" x14ac:dyDescent="0.2">
      <c r="A21" s="327">
        <v>2</v>
      </c>
      <c r="B21" s="749" t="s">
        <v>652</v>
      </c>
      <c r="C21" s="750"/>
      <c r="D21" s="328" t="s">
        <v>653</v>
      </c>
      <c r="E21" s="328">
        <v>15</v>
      </c>
      <c r="F21" s="370">
        <f t="shared" ref="F21:F27" si="1">$F$28*E21/100</f>
        <v>8934237.3000000007</v>
      </c>
      <c r="G21" s="370">
        <f t="shared" ref="G21:G27" si="2">$G$28*E21/100</f>
        <v>5112138.1500000004</v>
      </c>
      <c r="H21" s="358">
        <f t="shared" ref="H21:H27" si="3">SUM(J21+L21+N21+P21)</f>
        <v>36</v>
      </c>
      <c r="I21" s="358">
        <f t="shared" ref="I21:I28" si="4">K21+M21+O21+Q21</f>
        <v>126</v>
      </c>
      <c r="J21" s="327">
        <v>12</v>
      </c>
      <c r="K21" s="330">
        <v>26</v>
      </c>
      <c r="L21" s="327">
        <v>12</v>
      </c>
      <c r="M21" s="329">
        <v>50</v>
      </c>
      <c r="N21" s="327">
        <v>12</v>
      </c>
      <c r="O21" s="329">
        <v>50</v>
      </c>
      <c r="P21" s="327"/>
      <c r="Q21" s="329"/>
      <c r="R21" s="29">
        <f t="shared" si="0"/>
        <v>36</v>
      </c>
      <c r="S21" s="29">
        <f t="shared" si="0"/>
        <v>126</v>
      </c>
      <c r="T21" s="29">
        <f t="shared" ref="T21:T28" si="5">S21-R21</f>
        <v>90</v>
      </c>
      <c r="U21" s="366" t="s">
        <v>654</v>
      </c>
      <c r="V21" s="3" t="e">
        <f t="shared" ref="V21:V28" si="6">O21/LN21*100</f>
        <v>#DIV/0!</v>
      </c>
      <c r="W21" s="3">
        <f t="shared" ref="W21:W28" si="7">G21/F21*100</f>
        <v>57.219636980092304</v>
      </c>
      <c r="X21" s="3" t="e">
        <f t="shared" ref="X21:X28" si="8">W21/V21*100</f>
        <v>#DIV/0!</v>
      </c>
      <c r="Y21" s="367"/>
      <c r="Z21" s="376"/>
    </row>
    <row r="22" spans="1:26" ht="150" customHeight="1" x14ac:dyDescent="0.2">
      <c r="A22" s="327">
        <v>3</v>
      </c>
      <c r="B22" s="749" t="s">
        <v>655</v>
      </c>
      <c r="C22" s="750"/>
      <c r="D22" s="328" t="s">
        <v>656</v>
      </c>
      <c r="E22" s="328">
        <v>10</v>
      </c>
      <c r="F22" s="370">
        <f t="shared" si="1"/>
        <v>5956158.2000000002</v>
      </c>
      <c r="G22" s="370">
        <f t="shared" si="2"/>
        <v>3408092.1</v>
      </c>
      <c r="H22" s="358">
        <f t="shared" si="3"/>
        <v>360000</v>
      </c>
      <c r="I22" s="358">
        <f t="shared" si="4"/>
        <v>1980120</v>
      </c>
      <c r="J22" s="327">
        <v>120000</v>
      </c>
      <c r="K22" s="330">
        <v>725300</v>
      </c>
      <c r="L22" s="327">
        <v>120000</v>
      </c>
      <c r="M22" s="329">
        <v>779020</v>
      </c>
      <c r="N22" s="327">
        <v>120000</v>
      </c>
      <c r="O22" s="329">
        <v>475800</v>
      </c>
      <c r="P22" s="327"/>
      <c r="Q22" s="329"/>
      <c r="R22" s="29">
        <f t="shared" si="0"/>
        <v>360000</v>
      </c>
      <c r="S22" s="29">
        <f t="shared" si="0"/>
        <v>1980120</v>
      </c>
      <c r="T22" s="29">
        <f t="shared" si="5"/>
        <v>1620120</v>
      </c>
      <c r="U22" s="366" t="s">
        <v>657</v>
      </c>
      <c r="V22" s="3" t="e">
        <f t="shared" si="6"/>
        <v>#DIV/0!</v>
      </c>
      <c r="W22" s="3">
        <f t="shared" si="7"/>
        <v>57.219636980092304</v>
      </c>
      <c r="X22" s="3" t="e">
        <f t="shared" si="8"/>
        <v>#DIV/0!</v>
      </c>
      <c r="Y22" s="367"/>
      <c r="Z22" s="376"/>
    </row>
    <row r="23" spans="1:26" ht="124.5" customHeight="1" x14ac:dyDescent="0.2">
      <c r="A23" s="327">
        <v>4</v>
      </c>
      <c r="B23" s="749" t="s">
        <v>658</v>
      </c>
      <c r="C23" s="750"/>
      <c r="D23" s="328" t="s">
        <v>653</v>
      </c>
      <c r="E23" s="328">
        <v>15</v>
      </c>
      <c r="F23" s="370">
        <f t="shared" si="1"/>
        <v>8934237.3000000007</v>
      </c>
      <c r="G23" s="370">
        <f t="shared" si="2"/>
        <v>5112138.1500000004</v>
      </c>
      <c r="H23" s="358">
        <f t="shared" si="3"/>
        <v>4500</v>
      </c>
      <c r="I23" s="358">
        <f t="shared" si="4"/>
        <v>6089</v>
      </c>
      <c r="J23" s="327">
        <v>1500</v>
      </c>
      <c r="K23" s="330">
        <v>1714</v>
      </c>
      <c r="L23" s="327">
        <v>1500</v>
      </c>
      <c r="M23" s="329">
        <v>2347</v>
      </c>
      <c r="N23" s="327">
        <v>1500</v>
      </c>
      <c r="O23" s="329">
        <v>2028</v>
      </c>
      <c r="P23" s="327"/>
      <c r="Q23" s="329"/>
      <c r="R23" s="29">
        <f t="shared" si="0"/>
        <v>4500</v>
      </c>
      <c r="S23" s="29">
        <f t="shared" si="0"/>
        <v>6089</v>
      </c>
      <c r="T23" s="29">
        <f t="shared" si="5"/>
        <v>1589</v>
      </c>
      <c r="U23" s="366" t="s">
        <v>659</v>
      </c>
      <c r="V23" s="3" t="e">
        <f t="shared" si="6"/>
        <v>#DIV/0!</v>
      </c>
      <c r="W23" s="3">
        <f t="shared" si="7"/>
        <v>57.219636980092304</v>
      </c>
      <c r="X23" s="3" t="e">
        <f t="shared" si="8"/>
        <v>#DIV/0!</v>
      </c>
      <c r="Y23" s="367"/>
      <c r="Z23" s="376"/>
    </row>
    <row r="24" spans="1:26" ht="63" customHeight="1" x14ac:dyDescent="0.2">
      <c r="A24" s="327">
        <v>5</v>
      </c>
      <c r="B24" s="749" t="s">
        <v>660</v>
      </c>
      <c r="C24" s="750"/>
      <c r="D24" s="328" t="s">
        <v>45</v>
      </c>
      <c r="E24" s="328">
        <v>5</v>
      </c>
      <c r="F24" s="370">
        <f t="shared" si="1"/>
        <v>2978079.1</v>
      </c>
      <c r="G24" s="370">
        <f t="shared" si="2"/>
        <v>1704046.05</v>
      </c>
      <c r="H24" s="358">
        <f t="shared" si="3"/>
        <v>27</v>
      </c>
      <c r="I24" s="358">
        <f t="shared" si="4"/>
        <v>36</v>
      </c>
      <c r="J24" s="327">
        <v>9</v>
      </c>
      <c r="K24" s="330">
        <v>12</v>
      </c>
      <c r="L24" s="327">
        <v>9</v>
      </c>
      <c r="M24" s="329">
        <v>12</v>
      </c>
      <c r="N24" s="327">
        <v>9</v>
      </c>
      <c r="O24" s="329">
        <v>12</v>
      </c>
      <c r="P24" s="327"/>
      <c r="Q24" s="329"/>
      <c r="R24" s="29">
        <f t="shared" si="0"/>
        <v>27</v>
      </c>
      <c r="S24" s="29">
        <f t="shared" si="0"/>
        <v>36</v>
      </c>
      <c r="T24" s="29">
        <f t="shared" si="5"/>
        <v>9</v>
      </c>
      <c r="U24" s="366" t="s">
        <v>661</v>
      </c>
      <c r="V24" s="3" t="e">
        <f t="shared" si="6"/>
        <v>#DIV/0!</v>
      </c>
      <c r="W24" s="3">
        <f t="shared" si="7"/>
        <v>57.219636980092304</v>
      </c>
      <c r="X24" s="3" t="e">
        <f t="shared" si="8"/>
        <v>#DIV/0!</v>
      </c>
      <c r="Y24" s="367"/>
      <c r="Z24" s="376"/>
    </row>
    <row r="25" spans="1:26" ht="133.5" customHeight="1" x14ac:dyDescent="0.2">
      <c r="A25" s="327">
        <v>6</v>
      </c>
      <c r="B25" s="749" t="s">
        <v>662</v>
      </c>
      <c r="C25" s="750"/>
      <c r="D25" s="328" t="s">
        <v>653</v>
      </c>
      <c r="E25" s="328">
        <v>15</v>
      </c>
      <c r="F25" s="370">
        <f t="shared" si="1"/>
        <v>8934237.3000000007</v>
      </c>
      <c r="G25" s="370">
        <f t="shared" si="2"/>
        <v>5112138.1500000004</v>
      </c>
      <c r="H25" s="358">
        <f t="shared" si="3"/>
        <v>27000</v>
      </c>
      <c r="I25" s="358">
        <f t="shared" si="4"/>
        <v>31211</v>
      </c>
      <c r="J25" s="327">
        <v>9000</v>
      </c>
      <c r="K25" s="330">
        <v>9941</v>
      </c>
      <c r="L25" s="327">
        <v>9000</v>
      </c>
      <c r="M25" s="329">
        <v>10485</v>
      </c>
      <c r="N25" s="327">
        <v>9000</v>
      </c>
      <c r="O25" s="329">
        <v>10785</v>
      </c>
      <c r="P25" s="327"/>
      <c r="Q25" s="329"/>
      <c r="R25" s="29">
        <f t="shared" si="0"/>
        <v>27000</v>
      </c>
      <c r="S25" s="29">
        <f t="shared" si="0"/>
        <v>31211</v>
      </c>
      <c r="T25" s="29">
        <f t="shared" si="5"/>
        <v>4211</v>
      </c>
      <c r="U25" s="366" t="s">
        <v>663</v>
      </c>
      <c r="V25" s="3" t="e">
        <f t="shared" si="6"/>
        <v>#DIV/0!</v>
      </c>
      <c r="W25" s="3">
        <f t="shared" si="7"/>
        <v>57.219636980092304</v>
      </c>
      <c r="X25" s="3" t="e">
        <f t="shared" si="8"/>
        <v>#DIV/0!</v>
      </c>
      <c r="Y25" s="367"/>
      <c r="Z25" s="376"/>
    </row>
    <row r="26" spans="1:26" ht="66" customHeight="1" x14ac:dyDescent="0.2">
      <c r="A26" s="327">
        <v>7</v>
      </c>
      <c r="B26" s="749" t="s">
        <v>664</v>
      </c>
      <c r="C26" s="750"/>
      <c r="D26" s="328" t="s">
        <v>653</v>
      </c>
      <c r="E26" s="328">
        <v>15</v>
      </c>
      <c r="F26" s="370">
        <f t="shared" si="1"/>
        <v>8934237.3000000007</v>
      </c>
      <c r="G26" s="370">
        <f t="shared" si="2"/>
        <v>5112138.1500000004</v>
      </c>
      <c r="H26" s="358">
        <f t="shared" si="3"/>
        <v>31500</v>
      </c>
      <c r="I26" s="358">
        <f t="shared" si="4"/>
        <v>33192</v>
      </c>
      <c r="J26" s="327">
        <v>10500</v>
      </c>
      <c r="K26" s="330">
        <v>10634</v>
      </c>
      <c r="L26" s="327">
        <v>10500</v>
      </c>
      <c r="M26" s="329">
        <v>11122</v>
      </c>
      <c r="N26" s="327">
        <v>10500</v>
      </c>
      <c r="O26" s="329">
        <v>11436</v>
      </c>
      <c r="P26" s="327"/>
      <c r="Q26" s="329"/>
      <c r="R26" s="29">
        <f t="shared" si="0"/>
        <v>31500</v>
      </c>
      <c r="S26" s="29">
        <f t="shared" si="0"/>
        <v>33192</v>
      </c>
      <c r="T26" s="29">
        <f t="shared" si="5"/>
        <v>1692</v>
      </c>
      <c r="U26" s="366" t="s">
        <v>665</v>
      </c>
      <c r="V26" s="3" t="e">
        <f t="shared" si="6"/>
        <v>#DIV/0!</v>
      </c>
      <c r="W26" s="3">
        <f t="shared" si="7"/>
        <v>57.219636980092304</v>
      </c>
      <c r="X26" s="3" t="e">
        <f t="shared" si="8"/>
        <v>#DIV/0!</v>
      </c>
      <c r="Y26" s="367"/>
      <c r="Z26" s="376"/>
    </row>
    <row r="27" spans="1:26" ht="63" customHeight="1" x14ac:dyDescent="0.2">
      <c r="A27" s="327">
        <v>8</v>
      </c>
      <c r="B27" s="772" t="s">
        <v>666</v>
      </c>
      <c r="C27" s="772"/>
      <c r="D27" s="328" t="s">
        <v>45</v>
      </c>
      <c r="E27" s="328">
        <v>5</v>
      </c>
      <c r="F27" s="370">
        <f t="shared" si="1"/>
        <v>2978079.1</v>
      </c>
      <c r="G27" s="370">
        <f t="shared" si="2"/>
        <v>1704046.05</v>
      </c>
      <c r="H27" s="358">
        <f t="shared" si="3"/>
        <v>9</v>
      </c>
      <c r="I27" s="358">
        <f t="shared" si="4"/>
        <v>30</v>
      </c>
      <c r="J27" s="327">
        <v>3</v>
      </c>
      <c r="K27" s="330">
        <v>12</v>
      </c>
      <c r="L27" s="327">
        <v>3</v>
      </c>
      <c r="M27" s="329">
        <v>12</v>
      </c>
      <c r="N27" s="327">
        <v>3</v>
      </c>
      <c r="O27" s="329">
        <v>6</v>
      </c>
      <c r="P27" s="327"/>
      <c r="Q27" s="329"/>
      <c r="R27" s="29">
        <f t="shared" si="0"/>
        <v>9</v>
      </c>
      <c r="S27" s="29">
        <f t="shared" si="0"/>
        <v>30</v>
      </c>
      <c r="T27" s="29">
        <f t="shared" si="5"/>
        <v>21</v>
      </c>
      <c r="U27" s="366" t="s">
        <v>667</v>
      </c>
      <c r="V27" s="3" t="e">
        <f t="shared" si="6"/>
        <v>#DIV/0!</v>
      </c>
      <c r="W27" s="3">
        <f t="shared" si="7"/>
        <v>57.219636980092304</v>
      </c>
      <c r="X27" s="3" t="e">
        <f t="shared" si="8"/>
        <v>#DIV/0!</v>
      </c>
      <c r="Y27" s="367"/>
      <c r="Z27" s="376"/>
    </row>
    <row r="28" spans="1:26" s="1" customFormat="1" ht="36.75" customHeight="1" x14ac:dyDescent="0.2">
      <c r="A28" s="575" t="s">
        <v>25</v>
      </c>
      <c r="B28" s="576"/>
      <c r="C28" s="577"/>
      <c r="D28" s="9"/>
      <c r="E28" s="9">
        <f>SUM(E20:E27)</f>
        <v>100</v>
      </c>
      <c r="F28" s="10">
        <v>59561582</v>
      </c>
      <c r="G28" s="56">
        <v>34080921</v>
      </c>
      <c r="H28" s="9">
        <f>SUM(H20:H26)</f>
        <v>873063</v>
      </c>
      <c r="I28" s="358">
        <f t="shared" si="4"/>
        <v>2477748</v>
      </c>
      <c r="J28" s="5">
        <f t="shared" ref="J28:Q28" si="9">SUM(J20:J27)</f>
        <v>291024</v>
      </c>
      <c r="K28" s="5">
        <v>885119</v>
      </c>
      <c r="L28" s="5">
        <f t="shared" si="9"/>
        <v>291024</v>
      </c>
      <c r="M28" s="5">
        <f t="shared" si="9"/>
        <v>1019992</v>
      </c>
      <c r="N28" s="5">
        <f t="shared" si="9"/>
        <v>291024</v>
      </c>
      <c r="O28" s="5">
        <f t="shared" si="9"/>
        <v>572637</v>
      </c>
      <c r="P28" s="5">
        <f t="shared" si="9"/>
        <v>0</v>
      </c>
      <c r="Q28" s="5">
        <f t="shared" si="9"/>
        <v>0</v>
      </c>
      <c r="R28" s="8">
        <f t="shared" si="0"/>
        <v>873072</v>
      </c>
      <c r="S28" s="8">
        <f t="shared" si="0"/>
        <v>2477748</v>
      </c>
      <c r="T28" s="8">
        <f t="shared" si="5"/>
        <v>1604676</v>
      </c>
      <c r="U28" s="8"/>
      <c r="V28" s="3" t="e">
        <f t="shared" si="6"/>
        <v>#DIV/0!</v>
      </c>
      <c r="W28" s="3">
        <f t="shared" si="7"/>
        <v>57.219636980092304</v>
      </c>
      <c r="X28" s="3" t="e">
        <f t="shared" si="8"/>
        <v>#DIV/0!</v>
      </c>
    </row>
    <row r="29" spans="1:26" s="1" customFormat="1" ht="14.25" customHeight="1" x14ac:dyDescent="0.2">
      <c r="F29" s="369"/>
    </row>
    <row r="30" spans="1:26" s="1" customFormat="1" ht="14.25" customHeight="1" x14ac:dyDescent="0.2">
      <c r="B30" s="14" t="s">
        <v>26</v>
      </c>
      <c r="F30" s="369"/>
      <c r="H30" s="1" t="s">
        <v>27</v>
      </c>
    </row>
  </sheetData>
  <mergeCells count="31">
    <mergeCell ref="B26:C26"/>
    <mergeCell ref="B27:C27"/>
    <mergeCell ref="A28:C28"/>
    <mergeCell ref="B20:C20"/>
    <mergeCell ref="B21:C21"/>
    <mergeCell ref="B22:C22"/>
    <mergeCell ref="B23:C23"/>
    <mergeCell ref="B24:C24"/>
    <mergeCell ref="B25:C25"/>
    <mergeCell ref="B19:C19"/>
    <mergeCell ref="A7:X7"/>
    <mergeCell ref="A15:X15"/>
    <mergeCell ref="A16:X16"/>
    <mergeCell ref="A18:C18"/>
    <mergeCell ref="D18:D19"/>
    <mergeCell ref="E18:E19"/>
    <mergeCell ref="F18:G18"/>
    <mergeCell ref="H18:I18"/>
    <mergeCell ref="J18:K18"/>
    <mergeCell ref="L18:M18"/>
    <mergeCell ref="N18:O18"/>
    <mergeCell ref="P18:Q18"/>
    <mergeCell ref="R18:T18"/>
    <mergeCell ref="U18:U19"/>
    <mergeCell ref="V18:X18"/>
    <mergeCell ref="A6:X6"/>
    <mergeCell ref="A1:X1"/>
    <mergeCell ref="A2:X2"/>
    <mergeCell ref="A3:X3"/>
    <mergeCell ref="A4:X4"/>
    <mergeCell ref="A5:X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
  <sheetViews>
    <sheetView topLeftCell="A22" workbookViewId="0">
      <selection activeCell="G25" sqref="G25"/>
    </sheetView>
  </sheetViews>
  <sheetFormatPr baseColWidth="10" defaultRowHeight="12.75" x14ac:dyDescent="0.2"/>
  <cols>
    <col min="1" max="1" width="10.85546875" style="365" customWidth="1"/>
    <col min="2" max="2" width="7.7109375" style="365" customWidth="1"/>
    <col min="3" max="3" width="40.7109375" style="365" customWidth="1"/>
    <col min="4" max="4" width="11.42578125" style="365" customWidth="1"/>
    <col min="5" max="5" width="11.42578125" style="365"/>
    <col min="6" max="6" width="12.85546875" style="365" customWidth="1"/>
    <col min="7" max="7" width="12.7109375" style="365" customWidth="1"/>
    <col min="8" max="8" width="12.42578125" style="365" hidden="1" customWidth="1"/>
    <col min="9" max="13" width="9.28515625" style="365" hidden="1" customWidth="1"/>
    <col min="14" max="14" width="10.140625" style="365" customWidth="1"/>
    <col min="15" max="15" width="9.28515625" style="365" customWidth="1"/>
    <col min="16" max="20" width="9.28515625" style="365" hidden="1" customWidth="1"/>
    <col min="21" max="21" width="33" style="365" customWidth="1"/>
    <col min="22" max="23" width="8.7109375" style="365" customWidth="1"/>
    <col min="24" max="24" width="10" style="365" customWidth="1"/>
    <col min="25" max="16384" width="11.42578125" style="365"/>
  </cols>
  <sheetData>
    <row r="1" spans="1:24" x14ac:dyDescent="0.2">
      <c r="A1" s="574" t="s">
        <v>339</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74" t="s">
        <v>55</v>
      </c>
      <c r="B4" s="574"/>
      <c r="C4" s="574"/>
      <c r="D4" s="574"/>
      <c r="E4" s="574"/>
      <c r="F4" s="574"/>
      <c r="G4" s="574"/>
      <c r="H4" s="574"/>
      <c r="I4" s="574"/>
      <c r="J4" s="574"/>
      <c r="K4" s="574"/>
      <c r="L4" s="574"/>
      <c r="M4" s="574"/>
      <c r="N4" s="574"/>
      <c r="O4" s="574"/>
      <c r="P4" s="574"/>
      <c r="Q4" s="574"/>
      <c r="R4" s="574"/>
      <c r="S4" s="574"/>
      <c r="T4" s="574"/>
      <c r="U4" s="574"/>
      <c r="V4" s="574"/>
      <c r="W4" s="574"/>
      <c r="X4" s="574"/>
    </row>
    <row r="5" spans="1:24" hidden="1" x14ac:dyDescent="0.2">
      <c r="A5" s="574" t="s">
        <v>56</v>
      </c>
      <c r="B5" s="574"/>
      <c r="C5" s="574"/>
      <c r="D5" s="574"/>
      <c r="E5" s="574"/>
      <c r="F5" s="574"/>
      <c r="G5" s="574"/>
      <c r="H5" s="574"/>
      <c r="I5" s="574"/>
      <c r="J5" s="574"/>
      <c r="K5" s="574"/>
      <c r="L5" s="574"/>
      <c r="M5" s="574"/>
      <c r="N5" s="574"/>
      <c r="O5" s="574"/>
      <c r="P5" s="574"/>
      <c r="Q5" s="574"/>
      <c r="R5" s="574"/>
      <c r="S5" s="574"/>
      <c r="T5" s="574"/>
      <c r="U5" s="574"/>
      <c r="V5" s="574"/>
      <c r="W5" s="574"/>
      <c r="X5" s="574"/>
    </row>
    <row r="6" spans="1:24" x14ac:dyDescent="0.2">
      <c r="A6" s="574" t="s">
        <v>57</v>
      </c>
      <c r="B6" s="574"/>
      <c r="C6" s="574"/>
      <c r="D6" s="574"/>
      <c r="E6" s="574"/>
      <c r="F6" s="574"/>
      <c r="G6" s="574"/>
      <c r="H6" s="574"/>
      <c r="I6" s="574"/>
      <c r="J6" s="574"/>
      <c r="K6" s="574"/>
      <c r="L6" s="574"/>
      <c r="M6" s="574"/>
      <c r="N6" s="574"/>
      <c r="O6" s="574"/>
      <c r="P6" s="574"/>
      <c r="Q6" s="574"/>
      <c r="R6" s="574"/>
      <c r="S6" s="574"/>
      <c r="T6" s="574"/>
      <c r="U6" s="574"/>
      <c r="V6" s="574"/>
      <c r="W6" s="574"/>
      <c r="X6" s="574"/>
    </row>
    <row r="7" spans="1:24" hidden="1" x14ac:dyDescent="0.2">
      <c r="A7" s="574" t="s">
        <v>130</v>
      </c>
      <c r="B7" s="574"/>
      <c r="C7" s="574"/>
      <c r="D7" s="574"/>
      <c r="E7" s="574"/>
      <c r="F7" s="574"/>
      <c r="G7" s="574"/>
      <c r="H7" s="574"/>
      <c r="I7" s="574"/>
      <c r="J7" s="574"/>
      <c r="K7" s="574"/>
      <c r="L7" s="574"/>
      <c r="M7" s="574"/>
      <c r="N7" s="574"/>
      <c r="O7" s="574"/>
      <c r="P7" s="574"/>
      <c r="Q7" s="574"/>
      <c r="R7" s="574"/>
      <c r="S7" s="574"/>
      <c r="T7" s="574"/>
      <c r="U7" s="574"/>
      <c r="V7" s="574"/>
      <c r="W7" s="574"/>
      <c r="X7" s="574"/>
    </row>
    <row r="8" spans="1:24" x14ac:dyDescent="0.2">
      <c r="A8" s="174"/>
      <c r="B8" s="174"/>
      <c r="C8" s="174"/>
      <c r="D8" s="174"/>
      <c r="E8" s="174"/>
      <c r="F8" s="174"/>
      <c r="G8" s="174"/>
      <c r="H8" s="174"/>
      <c r="I8" s="174"/>
      <c r="J8" s="174"/>
      <c r="K8" s="174"/>
      <c r="L8" s="174"/>
      <c r="M8" s="174"/>
      <c r="N8" s="174"/>
      <c r="O8" s="174"/>
      <c r="P8" s="174"/>
      <c r="Q8" s="174"/>
      <c r="R8" s="174"/>
      <c r="S8" s="174"/>
      <c r="T8" s="174"/>
      <c r="U8" s="174"/>
      <c r="V8" s="174"/>
      <c r="W8" s="174"/>
      <c r="X8" s="174"/>
    </row>
    <row r="9" spans="1:24" x14ac:dyDescent="0.2">
      <c r="A9" s="285" t="s">
        <v>423</v>
      </c>
      <c r="B9" s="286">
        <v>226</v>
      </c>
      <c r="C9" s="299" t="s">
        <v>529</v>
      </c>
      <c r="D9" s="299"/>
      <c r="E9" s="1"/>
      <c r="F9" s="1"/>
      <c r="G9" s="1"/>
      <c r="H9" s="1"/>
      <c r="I9" s="1"/>
      <c r="J9" s="1"/>
      <c r="K9" s="1"/>
      <c r="L9" s="1"/>
      <c r="M9" s="1"/>
      <c r="N9" s="1"/>
      <c r="O9" s="1"/>
      <c r="P9" s="1"/>
      <c r="Q9" s="1"/>
    </row>
    <row r="10" spans="1:24" x14ac:dyDescent="0.2">
      <c r="A10" s="285" t="s">
        <v>1</v>
      </c>
      <c r="B10" s="286">
        <v>7</v>
      </c>
      <c r="C10" s="299" t="s">
        <v>530</v>
      </c>
      <c r="D10" s="299"/>
      <c r="E10" s="324"/>
      <c r="F10" s="324"/>
      <c r="G10" s="324"/>
      <c r="H10" s="324"/>
      <c r="I10" s="324"/>
      <c r="J10" s="324"/>
      <c r="K10" s="324"/>
      <c r="L10" s="324"/>
      <c r="M10" s="324"/>
      <c r="N10" s="324"/>
      <c r="O10" s="324"/>
      <c r="P10" s="324"/>
      <c r="Q10" s="324"/>
    </row>
    <row r="11" spans="1:24" x14ac:dyDescent="0.2">
      <c r="A11" s="285" t="s">
        <v>426</v>
      </c>
      <c r="B11" s="286">
        <v>4</v>
      </c>
      <c r="C11" s="299" t="s">
        <v>635</v>
      </c>
      <c r="D11" s="299"/>
      <c r="E11" s="324"/>
      <c r="F11" s="324"/>
      <c r="G11" s="324"/>
      <c r="H11" s="324"/>
      <c r="I11" s="324"/>
      <c r="J11" s="324"/>
      <c r="K11" s="324"/>
      <c r="L11" s="324"/>
      <c r="M11" s="324"/>
      <c r="N11" s="324"/>
      <c r="O11" s="324"/>
      <c r="P11" s="324"/>
      <c r="Q11" s="324"/>
    </row>
    <row r="12" spans="1:24" x14ac:dyDescent="0.2">
      <c r="A12" s="285" t="s">
        <v>7</v>
      </c>
      <c r="B12" s="289">
        <v>19</v>
      </c>
      <c r="C12" s="299" t="s">
        <v>580</v>
      </c>
      <c r="D12" s="299"/>
      <c r="E12" s="324"/>
      <c r="F12" s="324"/>
      <c r="G12" s="324"/>
      <c r="H12" s="324"/>
      <c r="I12" s="324"/>
      <c r="J12" s="324"/>
      <c r="K12" s="324"/>
      <c r="L12" s="324"/>
      <c r="M12" s="324"/>
      <c r="N12" s="324"/>
      <c r="O12" s="324"/>
      <c r="P12" s="324"/>
      <c r="Q12" s="324"/>
    </row>
    <row r="13" spans="1:24" x14ac:dyDescent="0.2">
      <c r="A13" s="285" t="s">
        <v>411</v>
      </c>
      <c r="B13" s="286">
        <v>9</v>
      </c>
      <c r="C13" s="299" t="s">
        <v>636</v>
      </c>
      <c r="D13" s="299"/>
      <c r="E13" s="324"/>
      <c r="F13" s="324"/>
      <c r="G13" s="324"/>
      <c r="H13" s="324"/>
      <c r="I13" s="324"/>
      <c r="J13" s="324"/>
      <c r="K13" s="324"/>
      <c r="L13" s="324"/>
      <c r="M13" s="324"/>
      <c r="N13" s="324"/>
      <c r="O13" s="324"/>
      <c r="P13" s="324"/>
      <c r="Q13" s="324"/>
    </row>
    <row r="14" spans="1:24" x14ac:dyDescent="0.2">
      <c r="A14" s="324"/>
      <c r="B14" s="324"/>
      <c r="C14" s="324"/>
      <c r="D14" s="324"/>
      <c r="E14" s="324"/>
      <c r="F14" s="324"/>
      <c r="G14" s="324"/>
      <c r="H14" s="324"/>
      <c r="I14" s="324"/>
      <c r="J14" s="324"/>
      <c r="K14" s="324"/>
      <c r="L14" s="324"/>
      <c r="M14" s="324"/>
      <c r="N14" s="324"/>
      <c r="O14" s="324"/>
      <c r="P14" s="324"/>
      <c r="Q14" s="324" t="s">
        <v>40</v>
      </c>
    </row>
    <row r="15" spans="1:24" x14ac:dyDescent="0.2">
      <c r="A15" s="747" t="s">
        <v>637</v>
      </c>
      <c r="B15" s="747"/>
      <c r="C15" s="747"/>
      <c r="D15" s="747"/>
      <c r="E15" s="747"/>
      <c r="F15" s="747"/>
      <c r="G15" s="747"/>
      <c r="H15" s="747"/>
      <c r="I15" s="747"/>
      <c r="J15" s="747"/>
      <c r="K15" s="747"/>
      <c r="L15" s="747"/>
      <c r="M15" s="747"/>
      <c r="N15" s="747"/>
      <c r="O15" s="747"/>
      <c r="P15" s="747"/>
      <c r="Q15" s="747"/>
      <c r="R15" s="747"/>
      <c r="S15" s="747"/>
      <c r="T15" s="747"/>
      <c r="U15" s="747"/>
      <c r="V15" s="747"/>
      <c r="W15" s="747"/>
      <c r="X15" s="747"/>
    </row>
    <row r="16" spans="1:24" ht="25.5" customHeight="1" x14ac:dyDescent="0.2">
      <c r="A16" s="748" t="s">
        <v>638</v>
      </c>
      <c r="B16" s="748"/>
      <c r="C16" s="748"/>
      <c r="D16" s="748"/>
      <c r="E16" s="748"/>
      <c r="F16" s="748"/>
      <c r="G16" s="748"/>
      <c r="H16" s="748"/>
      <c r="I16" s="748"/>
      <c r="J16" s="748"/>
      <c r="K16" s="748"/>
      <c r="L16" s="748"/>
      <c r="M16" s="748"/>
      <c r="N16" s="748"/>
      <c r="O16" s="748"/>
      <c r="P16" s="748"/>
      <c r="Q16" s="748"/>
      <c r="R16" s="748"/>
      <c r="S16" s="748"/>
      <c r="T16" s="748"/>
      <c r="U16" s="748"/>
      <c r="V16" s="748"/>
      <c r="W16" s="748"/>
      <c r="X16" s="748"/>
    </row>
    <row r="17" spans="1:29" x14ac:dyDescent="0.2">
      <c r="A17" s="324"/>
      <c r="B17" s="324"/>
      <c r="C17" s="324"/>
      <c r="D17" s="324"/>
      <c r="E17" s="324"/>
      <c r="F17" s="324"/>
      <c r="G17" s="324"/>
      <c r="H17" s="324"/>
      <c r="I17" s="324"/>
      <c r="J17" s="324"/>
      <c r="K17" s="324"/>
      <c r="L17" s="324"/>
      <c r="M17" s="324"/>
      <c r="N17" s="324"/>
      <c r="O17" s="324"/>
      <c r="P17" s="324"/>
      <c r="Q17" s="324"/>
    </row>
    <row r="18" spans="1:29" ht="12.75" customHeight="1" x14ac:dyDescent="0.2">
      <c r="A18" s="752" t="s">
        <v>5</v>
      </c>
      <c r="B18" s="753"/>
      <c r="C18" s="754"/>
      <c r="D18" s="755" t="s">
        <v>8</v>
      </c>
      <c r="E18" s="755" t="s">
        <v>18</v>
      </c>
      <c r="F18" s="757" t="s">
        <v>19</v>
      </c>
      <c r="G18" s="758"/>
      <c r="H18" s="757" t="s">
        <v>20</v>
      </c>
      <c r="I18" s="758"/>
      <c r="J18" s="752" t="s">
        <v>14</v>
      </c>
      <c r="K18" s="754"/>
      <c r="L18" s="752" t="s">
        <v>10</v>
      </c>
      <c r="M18" s="754"/>
      <c r="N18" s="752" t="s">
        <v>13</v>
      </c>
      <c r="O18" s="754"/>
      <c r="P18" s="752" t="s">
        <v>15</v>
      </c>
      <c r="Q18" s="754"/>
      <c r="R18" s="598" t="s">
        <v>28</v>
      </c>
      <c r="S18" s="598"/>
      <c r="T18" s="598"/>
      <c r="U18" s="598" t="s">
        <v>29</v>
      </c>
      <c r="V18" s="757" t="s">
        <v>31</v>
      </c>
      <c r="W18" s="759"/>
      <c r="X18" s="758"/>
    </row>
    <row r="19" spans="1:29" x14ac:dyDescent="0.2">
      <c r="A19" s="64" t="s">
        <v>17</v>
      </c>
      <c r="B19" s="598" t="s">
        <v>6</v>
      </c>
      <c r="C19" s="598"/>
      <c r="D19" s="756"/>
      <c r="E19" s="756"/>
      <c r="F19" s="357" t="s">
        <v>21</v>
      </c>
      <c r="G19" s="357" t="s">
        <v>22</v>
      </c>
      <c r="H19" s="357" t="s">
        <v>23</v>
      </c>
      <c r="I19" s="357" t="s">
        <v>24</v>
      </c>
      <c r="J19" s="2" t="s">
        <v>11</v>
      </c>
      <c r="K19" s="2" t="s">
        <v>12</v>
      </c>
      <c r="L19" s="2" t="s">
        <v>11</v>
      </c>
      <c r="M19" s="2" t="s">
        <v>12</v>
      </c>
      <c r="N19" s="2" t="s">
        <v>11</v>
      </c>
      <c r="O19" s="2" t="s">
        <v>12</v>
      </c>
      <c r="P19" s="2" t="s">
        <v>11</v>
      </c>
      <c r="Q19" s="2" t="s">
        <v>12</v>
      </c>
      <c r="R19" s="2" t="s">
        <v>11</v>
      </c>
      <c r="S19" s="2" t="s">
        <v>12</v>
      </c>
      <c r="T19" s="2" t="s">
        <v>30</v>
      </c>
      <c r="U19" s="598"/>
      <c r="V19" s="357" t="s">
        <v>32</v>
      </c>
      <c r="W19" s="357" t="s">
        <v>33</v>
      </c>
      <c r="X19" s="357" t="s">
        <v>34</v>
      </c>
    </row>
    <row r="20" spans="1:29" ht="105.75" customHeight="1" x14ac:dyDescent="0.2">
      <c r="A20" s="327">
        <v>1</v>
      </c>
      <c r="B20" s="749" t="s">
        <v>639</v>
      </c>
      <c r="C20" s="750"/>
      <c r="D20" s="328" t="s">
        <v>312</v>
      </c>
      <c r="E20" s="328">
        <v>30</v>
      </c>
      <c r="F20" s="370">
        <f>$F$24*E20/100</f>
        <v>635045.69999999995</v>
      </c>
      <c r="G20" s="370">
        <f>$G$24*E20/100</f>
        <v>373504.5</v>
      </c>
      <c r="H20" s="358">
        <f>SUM(J20+L20+N20+P20)</f>
        <v>9</v>
      </c>
      <c r="I20" s="358">
        <f>K20+M20+O20+Q20</f>
        <v>37</v>
      </c>
      <c r="J20" s="327">
        <v>3</v>
      </c>
      <c r="K20" s="330">
        <v>13</v>
      </c>
      <c r="L20" s="327">
        <v>3</v>
      </c>
      <c r="M20" s="329">
        <v>12</v>
      </c>
      <c r="N20" s="327">
        <v>3</v>
      </c>
      <c r="O20" s="329">
        <v>12</v>
      </c>
      <c r="P20" s="327"/>
      <c r="Q20" s="329"/>
      <c r="R20" s="29">
        <f>J20+L20+N20+P20</f>
        <v>9</v>
      </c>
      <c r="S20" s="29">
        <v>0</v>
      </c>
      <c r="T20" s="29">
        <f>S20-R20</f>
        <v>-9</v>
      </c>
      <c r="U20" s="366" t="s">
        <v>640</v>
      </c>
      <c r="V20" s="3">
        <f>O20/N20*100</f>
        <v>400</v>
      </c>
      <c r="W20" s="3">
        <f>G20/F20*100</f>
        <v>58.815373444777286</v>
      </c>
      <c r="X20" s="3">
        <f>W20/V20*100</f>
        <v>14.703843361194322</v>
      </c>
      <c r="Z20" s="373"/>
      <c r="AA20" s="376"/>
      <c r="AB20" s="375"/>
      <c r="AC20" s="375"/>
    </row>
    <row r="21" spans="1:29" ht="78.75" customHeight="1" x14ac:dyDescent="0.2">
      <c r="A21" s="327">
        <v>2</v>
      </c>
      <c r="B21" s="772" t="s">
        <v>641</v>
      </c>
      <c r="C21" s="772"/>
      <c r="D21" s="328" t="s">
        <v>105</v>
      </c>
      <c r="E21" s="328">
        <v>30</v>
      </c>
      <c r="F21" s="370">
        <f>$F$24*E21/100</f>
        <v>635045.69999999995</v>
      </c>
      <c r="G21" s="370">
        <f>$G$24*E21/100</f>
        <v>373504.5</v>
      </c>
      <c r="H21" s="358">
        <f>SUM(J21+L21+N21+P21)</f>
        <v>63</v>
      </c>
      <c r="I21" s="358">
        <f>K21+M21+O21+Q21</f>
        <v>178</v>
      </c>
      <c r="J21" s="327">
        <v>21</v>
      </c>
      <c r="K21" s="330">
        <v>66</v>
      </c>
      <c r="L21" s="327">
        <v>21</v>
      </c>
      <c r="M21" s="329">
        <v>58</v>
      </c>
      <c r="N21" s="327">
        <v>21</v>
      </c>
      <c r="O21" s="329">
        <v>54</v>
      </c>
      <c r="P21" s="327"/>
      <c r="Q21" s="329"/>
      <c r="R21" s="29">
        <f>J21+L21+N21+P21</f>
        <v>63</v>
      </c>
      <c r="S21" s="29">
        <v>0</v>
      </c>
      <c r="T21" s="29">
        <f>S21-R21</f>
        <v>-63</v>
      </c>
      <c r="U21" s="366" t="s">
        <v>642</v>
      </c>
      <c r="V21" s="3">
        <f>O21/N21*100</f>
        <v>257.14285714285717</v>
      </c>
      <c r="W21" s="3">
        <f>G21/F21*100</f>
        <v>58.815373444777286</v>
      </c>
      <c r="X21" s="3">
        <f>W21/V21*100</f>
        <v>22.872645228524497</v>
      </c>
      <c r="Z21" s="373"/>
      <c r="AA21" s="376"/>
      <c r="AB21" s="375"/>
      <c r="AC21" s="375"/>
    </row>
    <row r="22" spans="1:29" ht="107.25" customHeight="1" x14ac:dyDescent="0.2">
      <c r="A22" s="327">
        <v>3</v>
      </c>
      <c r="B22" s="749" t="s">
        <v>643</v>
      </c>
      <c r="C22" s="750"/>
      <c r="D22" s="328" t="s">
        <v>483</v>
      </c>
      <c r="E22" s="328">
        <v>30</v>
      </c>
      <c r="F22" s="370">
        <f>$F$24*E22/100</f>
        <v>635045.69999999995</v>
      </c>
      <c r="G22" s="370">
        <f>$G$24*E22/100</f>
        <v>373504.5</v>
      </c>
      <c r="H22" s="358">
        <f>SUM(J22+L22+N22+P22)</f>
        <v>45</v>
      </c>
      <c r="I22" s="358">
        <f>K22+M22+O22+Q22</f>
        <v>255</v>
      </c>
      <c r="J22" s="327">
        <v>15</v>
      </c>
      <c r="K22" s="330">
        <v>88</v>
      </c>
      <c r="L22" s="327">
        <v>15</v>
      </c>
      <c r="M22" s="329">
        <v>83</v>
      </c>
      <c r="N22" s="327">
        <v>15</v>
      </c>
      <c r="O22" s="329">
        <v>84</v>
      </c>
      <c r="P22" s="327"/>
      <c r="Q22" s="329"/>
      <c r="R22" s="29">
        <f>J22+L22+N22+P22</f>
        <v>45</v>
      </c>
      <c r="S22" s="29">
        <f t="shared" ref="R22:S24" si="0">K22+M22+O22+Q22</f>
        <v>255</v>
      </c>
      <c r="T22" s="29">
        <f>S22-R22</f>
        <v>210</v>
      </c>
      <c r="U22" s="366" t="s">
        <v>644</v>
      </c>
      <c r="V22" s="3">
        <f>O22/N22*100</f>
        <v>560</v>
      </c>
      <c r="W22" s="3">
        <f>G22/F22*100</f>
        <v>58.815373444777286</v>
      </c>
      <c r="X22" s="3">
        <f>W22/V22*100</f>
        <v>10.502745257995944</v>
      </c>
      <c r="Z22" s="373"/>
      <c r="AA22" s="376"/>
      <c r="AB22" s="375"/>
      <c r="AC22" s="375"/>
    </row>
    <row r="23" spans="1:29" ht="71.25" customHeight="1" x14ac:dyDescent="0.2">
      <c r="A23" s="327">
        <v>4</v>
      </c>
      <c r="B23" s="749" t="s">
        <v>645</v>
      </c>
      <c r="C23" s="750"/>
      <c r="D23" s="328" t="s">
        <v>45</v>
      </c>
      <c r="E23" s="328">
        <v>10</v>
      </c>
      <c r="F23" s="370">
        <f>$F$24*E23/100</f>
        <v>211681.9</v>
      </c>
      <c r="G23" s="370">
        <f>$G$24*E23/100</f>
        <v>124501.5</v>
      </c>
      <c r="H23" s="358">
        <f>SUM(J23+L23+N23+P23)</f>
        <v>9</v>
      </c>
      <c r="I23" s="358">
        <f>K23+M23+O23+Q23</f>
        <v>31</v>
      </c>
      <c r="J23" s="327">
        <v>3</v>
      </c>
      <c r="K23" s="330">
        <v>13</v>
      </c>
      <c r="L23" s="327">
        <v>3</v>
      </c>
      <c r="M23" s="329">
        <v>12</v>
      </c>
      <c r="N23" s="327">
        <v>3</v>
      </c>
      <c r="O23" s="329">
        <v>6</v>
      </c>
      <c r="P23" s="327"/>
      <c r="Q23" s="329"/>
      <c r="R23" s="29">
        <f>J23+L23+N23+P23</f>
        <v>9</v>
      </c>
      <c r="S23" s="29">
        <f t="shared" si="0"/>
        <v>31</v>
      </c>
      <c r="T23" s="29">
        <f>S23-R23</f>
        <v>22</v>
      </c>
      <c r="U23" s="366" t="s">
        <v>646</v>
      </c>
      <c r="V23" s="3">
        <f>O23/N23*100</f>
        <v>200</v>
      </c>
      <c r="W23" s="3">
        <f>G23/F23*100</f>
        <v>58.815373444777286</v>
      </c>
      <c r="X23" s="3">
        <f>W23/V23*100</f>
        <v>29.407686722388643</v>
      </c>
      <c r="Z23" s="373"/>
      <c r="AA23" s="376"/>
      <c r="AB23" s="375"/>
      <c r="AC23" s="375"/>
    </row>
    <row r="24" spans="1:29" s="1" customFormat="1" ht="36.75" customHeight="1" x14ac:dyDescent="0.2">
      <c r="A24" s="575" t="s">
        <v>25</v>
      </c>
      <c r="B24" s="576"/>
      <c r="C24" s="577"/>
      <c r="D24" s="9"/>
      <c r="E24" s="9">
        <f>SUM(E20:E23)</f>
        <v>100</v>
      </c>
      <c r="F24" s="10">
        <v>2116819</v>
      </c>
      <c r="G24" s="56">
        <v>1245015</v>
      </c>
      <c r="H24" s="9">
        <f t="shared" ref="H24:Q24" si="1">SUM(H20:H23)</f>
        <v>126</v>
      </c>
      <c r="I24" s="358">
        <f>K24+M24+O24+Q24</f>
        <v>501</v>
      </c>
      <c r="J24" s="9">
        <f t="shared" si="1"/>
        <v>42</v>
      </c>
      <c r="K24" s="9">
        <v>180</v>
      </c>
      <c r="L24" s="9">
        <f t="shared" si="1"/>
        <v>42</v>
      </c>
      <c r="M24" s="9">
        <f t="shared" si="1"/>
        <v>165</v>
      </c>
      <c r="N24" s="9">
        <f>SUM(N20:N23)</f>
        <v>42</v>
      </c>
      <c r="O24" s="9">
        <f t="shared" si="1"/>
        <v>156</v>
      </c>
      <c r="P24" s="9">
        <f t="shared" si="1"/>
        <v>0</v>
      </c>
      <c r="Q24" s="9">
        <f t="shared" si="1"/>
        <v>0</v>
      </c>
      <c r="R24" s="8">
        <f t="shared" si="0"/>
        <v>126</v>
      </c>
      <c r="S24" s="8">
        <f t="shared" si="0"/>
        <v>501</v>
      </c>
      <c r="T24" s="8">
        <f>S24-R24</f>
        <v>375</v>
      </c>
      <c r="U24" s="377"/>
      <c r="V24" s="3">
        <f t="shared" ref="V24" si="2">O24/N24*100</f>
        <v>371.42857142857144</v>
      </c>
      <c r="W24" s="3">
        <f>G24/F24*100</f>
        <v>58.815373444777286</v>
      </c>
      <c r="X24" s="3">
        <f>W24/V24*100</f>
        <v>15.834908235132344</v>
      </c>
      <c r="AA24" s="141"/>
    </row>
    <row r="25" spans="1:29" s="1" customFormat="1" ht="14.25" customHeight="1" x14ac:dyDescent="0.2">
      <c r="B25" s="14" t="s">
        <v>26</v>
      </c>
      <c r="F25" s="369"/>
      <c r="H25" s="1" t="s">
        <v>27</v>
      </c>
    </row>
  </sheetData>
  <mergeCells count="27">
    <mergeCell ref="B20:C20"/>
    <mergeCell ref="B21:C21"/>
    <mergeCell ref="B22:C22"/>
    <mergeCell ref="B23:C23"/>
    <mergeCell ref="A24:C24"/>
    <mergeCell ref="B19:C19"/>
    <mergeCell ref="A7:X7"/>
    <mergeCell ref="A15:X15"/>
    <mergeCell ref="A16:X16"/>
    <mergeCell ref="A18:C18"/>
    <mergeCell ref="D18:D19"/>
    <mergeCell ref="E18:E19"/>
    <mergeCell ref="F18:G18"/>
    <mergeCell ref="H18:I18"/>
    <mergeCell ref="J18:K18"/>
    <mergeCell ref="L18:M18"/>
    <mergeCell ref="N18:O18"/>
    <mergeCell ref="P18:Q18"/>
    <mergeCell ref="R18:T18"/>
    <mergeCell ref="U18:U19"/>
    <mergeCell ref="V18:X18"/>
    <mergeCell ref="A6:X6"/>
    <mergeCell ref="A1:X1"/>
    <mergeCell ref="A2:X2"/>
    <mergeCell ref="A3:X3"/>
    <mergeCell ref="A4:X4"/>
    <mergeCell ref="A5:X5"/>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7"/>
  <sheetViews>
    <sheetView topLeftCell="A24" workbookViewId="0">
      <selection activeCell="G27" sqref="G27"/>
    </sheetView>
  </sheetViews>
  <sheetFormatPr baseColWidth="10" defaultRowHeight="12.75" x14ac:dyDescent="0.2"/>
  <cols>
    <col min="1" max="1" width="11.28515625" style="365" customWidth="1"/>
    <col min="2" max="2" width="6.42578125" style="365" customWidth="1"/>
    <col min="3" max="3" width="40.7109375" style="365" customWidth="1"/>
    <col min="4" max="4" width="11.42578125" style="365"/>
    <col min="5" max="5" width="10.5703125" style="365" customWidth="1"/>
    <col min="6" max="6" width="11.85546875" style="365" customWidth="1"/>
    <col min="7" max="7" width="10.85546875" style="365" customWidth="1"/>
    <col min="8" max="8" width="10.140625" style="365" hidden="1" customWidth="1"/>
    <col min="9" max="13" width="9.28515625" style="365" hidden="1" customWidth="1"/>
    <col min="14" max="15" width="9.28515625" style="365" customWidth="1"/>
    <col min="16" max="20" width="9.28515625" style="365" hidden="1" customWidth="1"/>
    <col min="21" max="21" width="32.5703125" style="365" customWidth="1"/>
    <col min="22" max="23" width="8.85546875" style="365" customWidth="1"/>
    <col min="24" max="24" width="9.7109375" style="365" customWidth="1"/>
    <col min="25" max="16384" width="11.42578125" style="365"/>
  </cols>
  <sheetData>
    <row r="1" spans="1:24" x14ac:dyDescent="0.2">
      <c r="A1" s="574" t="s">
        <v>339</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74" t="s">
        <v>55</v>
      </c>
      <c r="B4" s="574"/>
      <c r="C4" s="574"/>
      <c r="D4" s="574"/>
      <c r="E4" s="574"/>
      <c r="F4" s="574"/>
      <c r="G4" s="574"/>
      <c r="H4" s="574"/>
      <c r="I4" s="574"/>
      <c r="J4" s="574"/>
      <c r="K4" s="574"/>
      <c r="L4" s="574"/>
      <c r="M4" s="574"/>
      <c r="N4" s="574"/>
      <c r="O4" s="574"/>
      <c r="P4" s="574"/>
      <c r="Q4" s="574"/>
      <c r="R4" s="574"/>
      <c r="S4" s="574"/>
      <c r="T4" s="574"/>
      <c r="U4" s="574"/>
      <c r="V4" s="574"/>
      <c r="W4" s="574"/>
      <c r="X4" s="574"/>
    </row>
    <row r="5" spans="1:24" hidden="1" x14ac:dyDescent="0.2">
      <c r="A5" s="574" t="s">
        <v>56</v>
      </c>
      <c r="B5" s="574"/>
      <c r="C5" s="574"/>
      <c r="D5" s="574"/>
      <c r="E5" s="574"/>
      <c r="F5" s="574"/>
      <c r="G5" s="574"/>
      <c r="H5" s="574"/>
      <c r="I5" s="574"/>
      <c r="J5" s="574"/>
      <c r="K5" s="574"/>
      <c r="L5" s="574"/>
      <c r="M5" s="574"/>
      <c r="N5" s="574"/>
      <c r="O5" s="574"/>
      <c r="P5" s="574"/>
      <c r="Q5" s="574"/>
      <c r="R5" s="574"/>
      <c r="S5" s="574"/>
      <c r="T5" s="574"/>
      <c r="U5" s="574"/>
      <c r="V5" s="574"/>
      <c r="W5" s="574"/>
      <c r="X5" s="574"/>
    </row>
    <row r="6" spans="1:24" x14ac:dyDescent="0.2">
      <c r="A6" s="574" t="s">
        <v>57</v>
      </c>
      <c r="B6" s="574"/>
      <c r="C6" s="574"/>
      <c r="D6" s="574"/>
      <c r="E6" s="574"/>
      <c r="F6" s="574"/>
      <c r="G6" s="574"/>
      <c r="H6" s="574"/>
      <c r="I6" s="574"/>
      <c r="J6" s="574"/>
      <c r="K6" s="574"/>
      <c r="L6" s="574"/>
      <c r="M6" s="574"/>
      <c r="N6" s="574"/>
      <c r="O6" s="574"/>
      <c r="P6" s="574"/>
      <c r="Q6" s="574"/>
      <c r="R6" s="574"/>
      <c r="S6" s="574"/>
      <c r="T6" s="574"/>
      <c r="U6" s="574"/>
      <c r="V6" s="574"/>
      <c r="W6" s="574"/>
      <c r="X6" s="574"/>
    </row>
    <row r="7" spans="1:24" hidden="1" x14ac:dyDescent="0.2">
      <c r="A7" s="574" t="s">
        <v>130</v>
      </c>
      <c r="B7" s="574"/>
      <c r="C7" s="574"/>
      <c r="D7" s="574"/>
      <c r="E7" s="574"/>
      <c r="F7" s="574"/>
      <c r="G7" s="574"/>
      <c r="H7" s="574"/>
      <c r="I7" s="574"/>
      <c r="J7" s="574"/>
      <c r="K7" s="574"/>
      <c r="L7" s="574"/>
      <c r="M7" s="574"/>
      <c r="N7" s="574"/>
      <c r="O7" s="574"/>
      <c r="P7" s="574"/>
      <c r="Q7" s="574"/>
      <c r="R7" s="574"/>
      <c r="S7" s="574"/>
      <c r="T7" s="574"/>
      <c r="U7" s="574"/>
      <c r="V7" s="574"/>
      <c r="W7" s="574"/>
      <c r="X7" s="574"/>
    </row>
    <row r="8" spans="1:24" x14ac:dyDescent="0.2">
      <c r="A8" s="174"/>
      <c r="B8" s="174"/>
      <c r="C8" s="174"/>
      <c r="D8" s="174"/>
      <c r="E8" s="174"/>
      <c r="F8" s="174"/>
      <c r="G8" s="174"/>
      <c r="H8" s="174"/>
      <c r="I8" s="174"/>
      <c r="J8" s="174"/>
      <c r="K8" s="174"/>
      <c r="L8" s="174"/>
      <c r="M8" s="174"/>
      <c r="N8" s="174"/>
      <c r="O8" s="174"/>
      <c r="P8" s="174"/>
      <c r="Q8" s="174"/>
      <c r="R8" s="174"/>
      <c r="S8" s="174"/>
      <c r="T8" s="174"/>
      <c r="U8" s="174"/>
      <c r="V8" s="174"/>
      <c r="W8" s="174"/>
      <c r="X8" s="174"/>
    </row>
    <row r="9" spans="1:24" x14ac:dyDescent="0.2">
      <c r="A9" s="285" t="s">
        <v>423</v>
      </c>
      <c r="B9" s="286">
        <v>226</v>
      </c>
      <c r="C9" s="299" t="s">
        <v>529</v>
      </c>
      <c r="D9" s="299"/>
      <c r="E9" s="1"/>
      <c r="F9" s="1"/>
      <c r="G9" s="1"/>
      <c r="H9" s="1"/>
      <c r="I9" s="1"/>
      <c r="J9" s="1"/>
      <c r="K9" s="1"/>
      <c r="L9" s="1"/>
      <c r="M9" s="1"/>
      <c r="N9" s="1"/>
      <c r="O9" s="1"/>
      <c r="P9" s="1"/>
      <c r="Q9" s="1"/>
    </row>
    <row r="10" spans="1:24" x14ac:dyDescent="0.2">
      <c r="A10" s="285" t="s">
        <v>1</v>
      </c>
      <c r="B10" s="286">
        <v>7</v>
      </c>
      <c r="C10" s="299" t="s">
        <v>530</v>
      </c>
      <c r="D10" s="299"/>
      <c r="E10" s="324"/>
      <c r="F10" s="324"/>
      <c r="G10" s="324"/>
      <c r="H10" s="324"/>
      <c r="I10" s="324"/>
      <c r="J10" s="324"/>
      <c r="K10" s="324"/>
      <c r="L10" s="324"/>
      <c r="M10" s="324"/>
      <c r="N10" s="324"/>
      <c r="O10" s="324"/>
      <c r="P10" s="324"/>
      <c r="Q10" s="324"/>
    </row>
    <row r="11" spans="1:24" x14ac:dyDescent="0.2">
      <c r="A11" s="285" t="s">
        <v>426</v>
      </c>
      <c r="B11" s="286">
        <v>5</v>
      </c>
      <c r="C11" s="299" t="s">
        <v>615</v>
      </c>
      <c r="D11" s="299"/>
      <c r="E11" s="324"/>
      <c r="F11" s="324"/>
      <c r="G11" s="324"/>
      <c r="H11" s="324"/>
      <c r="I11" s="324"/>
      <c r="J11" s="324"/>
      <c r="K11" s="324"/>
      <c r="L11" s="324"/>
      <c r="M11" s="324"/>
      <c r="N11" s="324"/>
      <c r="O11" s="324"/>
      <c r="P11" s="324"/>
      <c r="Q11" s="324"/>
    </row>
    <row r="12" spans="1:24" x14ac:dyDescent="0.2">
      <c r="A12" s="285" t="s">
        <v>7</v>
      </c>
      <c r="B12" s="289">
        <v>19</v>
      </c>
      <c r="C12" s="299" t="s">
        <v>580</v>
      </c>
      <c r="D12" s="299"/>
      <c r="E12" s="324"/>
      <c r="F12" s="324"/>
      <c r="G12" s="324"/>
      <c r="H12" s="324"/>
      <c r="I12" s="324"/>
      <c r="J12" s="324"/>
      <c r="K12" s="324"/>
      <c r="L12" s="324"/>
      <c r="M12" s="324"/>
      <c r="N12" s="324"/>
      <c r="O12" s="324"/>
      <c r="P12" s="324"/>
      <c r="Q12" s="324"/>
    </row>
    <row r="13" spans="1:24" x14ac:dyDescent="0.2">
      <c r="A13" s="285" t="s">
        <v>411</v>
      </c>
      <c r="B13" s="286">
        <v>6</v>
      </c>
      <c r="C13" s="299" t="s">
        <v>615</v>
      </c>
      <c r="D13" s="299"/>
      <c r="E13" s="324"/>
      <c r="F13" s="324"/>
      <c r="G13" s="324"/>
      <c r="H13" s="324"/>
      <c r="I13" s="324"/>
      <c r="J13" s="324"/>
      <c r="K13" s="324"/>
      <c r="L13" s="324"/>
      <c r="M13" s="324"/>
      <c r="N13" s="324"/>
      <c r="O13" s="324"/>
      <c r="P13" s="324"/>
      <c r="Q13" s="324"/>
    </row>
    <row r="14" spans="1:24" x14ac:dyDescent="0.2">
      <c r="A14" s="747" t="s">
        <v>4</v>
      </c>
      <c r="B14" s="747"/>
      <c r="C14" s="747"/>
      <c r="D14" s="747"/>
      <c r="E14" s="747"/>
      <c r="F14" s="747"/>
      <c r="G14" s="747"/>
      <c r="H14" s="747"/>
      <c r="I14" s="747"/>
      <c r="J14" s="747"/>
      <c r="K14" s="747"/>
      <c r="L14" s="747"/>
      <c r="M14" s="747"/>
      <c r="N14" s="747"/>
      <c r="O14" s="747"/>
      <c r="P14" s="747"/>
      <c r="Q14" s="747"/>
      <c r="R14" s="747"/>
      <c r="S14" s="747"/>
      <c r="T14" s="747"/>
      <c r="U14" s="747"/>
      <c r="V14" s="747"/>
      <c r="W14" s="747"/>
      <c r="X14" s="747"/>
    </row>
    <row r="15" spans="1:24" ht="25.5" customHeight="1" x14ac:dyDescent="0.2">
      <c r="A15" s="748" t="s">
        <v>616</v>
      </c>
      <c r="B15" s="748"/>
      <c r="C15" s="748"/>
      <c r="D15" s="748"/>
      <c r="E15" s="748"/>
      <c r="F15" s="748"/>
      <c r="G15" s="748"/>
      <c r="H15" s="748"/>
      <c r="I15" s="748"/>
      <c r="J15" s="748"/>
      <c r="K15" s="748"/>
      <c r="L15" s="748"/>
      <c r="M15" s="748"/>
      <c r="N15" s="748"/>
      <c r="O15" s="748"/>
      <c r="P15" s="748"/>
      <c r="Q15" s="748"/>
      <c r="R15" s="748"/>
      <c r="S15" s="748"/>
      <c r="T15" s="748"/>
      <c r="U15" s="748"/>
      <c r="V15" s="748"/>
      <c r="W15" s="748"/>
      <c r="X15" s="748"/>
    </row>
    <row r="16" spans="1:24" x14ac:dyDescent="0.2">
      <c r="A16" s="324"/>
      <c r="B16" s="324"/>
      <c r="C16" s="324"/>
      <c r="D16" s="324"/>
      <c r="E16" s="324"/>
      <c r="F16" s="324"/>
      <c r="G16" s="324"/>
      <c r="H16" s="324"/>
      <c r="I16" s="324"/>
      <c r="J16" s="324"/>
      <c r="K16" s="324"/>
      <c r="L16" s="324"/>
      <c r="M16" s="324"/>
      <c r="N16" s="324"/>
      <c r="O16" s="324"/>
      <c r="P16" s="324"/>
      <c r="Q16" s="324"/>
    </row>
    <row r="17" spans="1:30" ht="18" customHeight="1" x14ac:dyDescent="0.2">
      <c r="A17" s="588" t="s">
        <v>5</v>
      </c>
      <c r="B17" s="589"/>
      <c r="C17" s="590"/>
      <c r="D17" s="578" t="s">
        <v>8</v>
      </c>
      <c r="E17" s="578" t="s">
        <v>18</v>
      </c>
      <c r="F17" s="580" t="s">
        <v>19</v>
      </c>
      <c r="G17" s="581"/>
      <c r="H17" s="580" t="s">
        <v>20</v>
      </c>
      <c r="I17" s="581"/>
      <c r="J17" s="588" t="s">
        <v>14</v>
      </c>
      <c r="K17" s="590"/>
      <c r="L17" s="588" t="s">
        <v>10</v>
      </c>
      <c r="M17" s="590"/>
      <c r="N17" s="588" t="s">
        <v>13</v>
      </c>
      <c r="O17" s="590"/>
      <c r="P17" s="588" t="s">
        <v>15</v>
      </c>
      <c r="Q17" s="590"/>
      <c r="R17" s="586" t="s">
        <v>28</v>
      </c>
      <c r="S17" s="586"/>
      <c r="T17" s="586"/>
      <c r="U17" s="598" t="s">
        <v>29</v>
      </c>
      <c r="V17" s="580" t="s">
        <v>31</v>
      </c>
      <c r="W17" s="587"/>
      <c r="X17" s="581"/>
    </row>
    <row r="18" spans="1:30" ht="18" customHeight="1" x14ac:dyDescent="0.2">
      <c r="A18" s="26" t="s">
        <v>17</v>
      </c>
      <c r="B18" s="586" t="s">
        <v>6</v>
      </c>
      <c r="C18" s="586"/>
      <c r="D18" s="579"/>
      <c r="E18" s="579"/>
      <c r="F18" s="25" t="s">
        <v>21</v>
      </c>
      <c r="G18" s="25" t="s">
        <v>22</v>
      </c>
      <c r="H18" s="25" t="s">
        <v>23</v>
      </c>
      <c r="I18" s="25" t="s">
        <v>24</v>
      </c>
      <c r="J18" s="2" t="s">
        <v>11</v>
      </c>
      <c r="K18" s="2" t="s">
        <v>12</v>
      </c>
      <c r="L18" s="2" t="s">
        <v>11</v>
      </c>
      <c r="M18" s="2" t="s">
        <v>12</v>
      </c>
      <c r="N18" s="2" t="s">
        <v>11</v>
      </c>
      <c r="O18" s="2" t="s">
        <v>12</v>
      </c>
      <c r="P18" s="2" t="s">
        <v>11</v>
      </c>
      <c r="Q18" s="2" t="s">
        <v>12</v>
      </c>
      <c r="R18" s="2" t="s">
        <v>11</v>
      </c>
      <c r="S18" s="2" t="s">
        <v>12</v>
      </c>
      <c r="T18" s="2" t="s">
        <v>30</v>
      </c>
      <c r="U18" s="598"/>
      <c r="V18" s="25" t="s">
        <v>32</v>
      </c>
      <c r="W18" s="25" t="s">
        <v>33</v>
      </c>
      <c r="X18" s="25" t="s">
        <v>34</v>
      </c>
    </row>
    <row r="19" spans="1:30" ht="55.5" customHeight="1" x14ac:dyDescent="0.2">
      <c r="A19" s="327">
        <v>1</v>
      </c>
      <c r="B19" s="749" t="s">
        <v>617</v>
      </c>
      <c r="C19" s="750"/>
      <c r="D19" s="328" t="s">
        <v>618</v>
      </c>
      <c r="E19" s="328">
        <v>50</v>
      </c>
      <c r="F19" s="370">
        <f>$F$26*E19/100</f>
        <v>2598550</v>
      </c>
      <c r="G19" s="370">
        <f>$G$26*E19/100</f>
        <v>1493777.5</v>
      </c>
      <c r="H19" s="358">
        <f>SUM(J19+L19+N19+P19)</f>
        <v>198</v>
      </c>
      <c r="I19" s="358">
        <f>K19+M19+O19+Q19</f>
        <v>334</v>
      </c>
      <c r="J19" s="327">
        <v>66</v>
      </c>
      <c r="K19" s="330">
        <v>180</v>
      </c>
      <c r="L19" s="327">
        <v>66</v>
      </c>
      <c r="M19" s="329">
        <v>80</v>
      </c>
      <c r="N19" s="327">
        <v>66</v>
      </c>
      <c r="O19" s="329">
        <v>74</v>
      </c>
      <c r="P19" s="327"/>
      <c r="Q19" s="329"/>
      <c r="R19" s="29">
        <f t="shared" ref="R19:S26" si="0">J19+L19+N19+P19</f>
        <v>198</v>
      </c>
      <c r="S19" s="29">
        <f t="shared" si="0"/>
        <v>334</v>
      </c>
      <c r="T19" s="29">
        <f>S19-R19</f>
        <v>136</v>
      </c>
      <c r="U19" s="366" t="s">
        <v>619</v>
      </c>
      <c r="V19" s="3">
        <f>O19/N19*100</f>
        <v>112.12121212121211</v>
      </c>
      <c r="W19" s="3">
        <f>G19/F19*100</f>
        <v>57.48503973369764</v>
      </c>
      <c r="X19" s="3">
        <f>W19/V19*100</f>
        <v>51.270440843568167</v>
      </c>
      <c r="AB19" s="373"/>
      <c r="AC19" s="374"/>
      <c r="AD19" s="375"/>
    </row>
    <row r="20" spans="1:30" ht="66.75" customHeight="1" x14ac:dyDescent="0.2">
      <c r="A20" s="327">
        <v>2</v>
      </c>
      <c r="B20" s="749" t="s">
        <v>620</v>
      </c>
      <c r="C20" s="750"/>
      <c r="D20" s="328" t="s">
        <v>621</v>
      </c>
      <c r="E20" s="328">
        <v>10</v>
      </c>
      <c r="F20" s="370">
        <f t="shared" ref="F20:F25" si="1">$F$26*E20/100</f>
        <v>519710</v>
      </c>
      <c r="G20" s="370">
        <f t="shared" ref="G20:G25" si="2">$G$26*E20/100</f>
        <v>298755.5</v>
      </c>
      <c r="H20" s="358">
        <f t="shared" ref="H20:H25" si="3">SUM(J20+L20+N20+P20)</f>
        <v>54</v>
      </c>
      <c r="I20" s="358">
        <f t="shared" ref="I20:I26" si="4">K20+M20+O20+Q20</f>
        <v>85</v>
      </c>
      <c r="J20" s="327">
        <v>18</v>
      </c>
      <c r="K20" s="330">
        <v>34</v>
      </c>
      <c r="L20" s="327">
        <v>18</v>
      </c>
      <c r="M20" s="329">
        <v>25</v>
      </c>
      <c r="N20" s="327">
        <v>18</v>
      </c>
      <c r="O20" s="329">
        <v>26</v>
      </c>
      <c r="P20" s="327"/>
      <c r="Q20" s="329"/>
      <c r="R20" s="29">
        <f t="shared" si="0"/>
        <v>54</v>
      </c>
      <c r="S20" s="29">
        <f t="shared" si="0"/>
        <v>85</v>
      </c>
      <c r="T20" s="29">
        <f t="shared" ref="T20:T26" si="5">S20-R20</f>
        <v>31</v>
      </c>
      <c r="U20" s="366" t="s">
        <v>622</v>
      </c>
      <c r="V20" s="3">
        <f t="shared" ref="V20:V26" si="6">O20/N20*100</f>
        <v>144.44444444444443</v>
      </c>
      <c r="W20" s="3">
        <f t="shared" ref="W20:W26" si="7">G20/F20*100</f>
        <v>57.48503973369764</v>
      </c>
      <c r="X20" s="3">
        <f t="shared" ref="X20:X26" si="8">W20/V20*100</f>
        <v>39.797335200252213</v>
      </c>
      <c r="AB20" s="373"/>
      <c r="AC20" s="374"/>
      <c r="AD20" s="375"/>
    </row>
    <row r="21" spans="1:30" ht="54" customHeight="1" x14ac:dyDescent="0.2">
      <c r="A21" s="327">
        <v>3</v>
      </c>
      <c r="B21" s="749" t="s">
        <v>623</v>
      </c>
      <c r="C21" s="750"/>
      <c r="D21" s="328" t="s">
        <v>624</v>
      </c>
      <c r="E21" s="328">
        <v>20</v>
      </c>
      <c r="F21" s="370">
        <f t="shared" si="1"/>
        <v>1039420</v>
      </c>
      <c r="G21" s="370">
        <f t="shared" si="2"/>
        <v>597511</v>
      </c>
      <c r="H21" s="358">
        <f t="shared" si="3"/>
        <v>450</v>
      </c>
      <c r="I21" s="358">
        <f t="shared" si="4"/>
        <v>529</v>
      </c>
      <c r="J21" s="327">
        <v>150</v>
      </c>
      <c r="K21" s="330">
        <v>184</v>
      </c>
      <c r="L21" s="327">
        <v>150</v>
      </c>
      <c r="M21" s="329">
        <v>178</v>
      </c>
      <c r="N21" s="327">
        <v>150</v>
      </c>
      <c r="O21" s="329">
        <v>167</v>
      </c>
      <c r="P21" s="327"/>
      <c r="Q21" s="329"/>
      <c r="R21" s="29">
        <f t="shared" si="0"/>
        <v>450</v>
      </c>
      <c r="S21" s="29">
        <f t="shared" si="0"/>
        <v>529</v>
      </c>
      <c r="T21" s="29">
        <f t="shared" si="5"/>
        <v>79</v>
      </c>
      <c r="U21" s="366" t="s">
        <v>625</v>
      </c>
      <c r="V21" s="3">
        <f t="shared" si="6"/>
        <v>111.33333333333333</v>
      </c>
      <c r="W21" s="3">
        <f t="shared" si="7"/>
        <v>57.48503973369764</v>
      </c>
      <c r="X21" s="3">
        <f t="shared" si="8"/>
        <v>51.633269221884113</v>
      </c>
      <c r="AB21" s="373"/>
      <c r="AC21" s="374"/>
      <c r="AD21" s="375"/>
    </row>
    <row r="22" spans="1:30" ht="39.75" customHeight="1" x14ac:dyDescent="0.2">
      <c r="A22" s="327">
        <v>4</v>
      </c>
      <c r="B22" s="749" t="s">
        <v>626</v>
      </c>
      <c r="C22" s="750"/>
      <c r="D22" s="328" t="s">
        <v>207</v>
      </c>
      <c r="E22" s="328">
        <v>5</v>
      </c>
      <c r="F22" s="370">
        <f t="shared" si="1"/>
        <v>259855</v>
      </c>
      <c r="G22" s="370">
        <f t="shared" si="2"/>
        <v>149377.75</v>
      </c>
      <c r="H22" s="358">
        <f t="shared" si="3"/>
        <v>27</v>
      </c>
      <c r="I22" s="358">
        <f t="shared" si="4"/>
        <v>36</v>
      </c>
      <c r="J22" s="327">
        <v>9</v>
      </c>
      <c r="K22" s="330">
        <v>12</v>
      </c>
      <c r="L22" s="327">
        <v>9</v>
      </c>
      <c r="M22" s="329">
        <v>12</v>
      </c>
      <c r="N22" s="327">
        <v>9</v>
      </c>
      <c r="O22" s="329">
        <v>12</v>
      </c>
      <c r="P22" s="327"/>
      <c r="Q22" s="329"/>
      <c r="R22" s="29">
        <f t="shared" si="0"/>
        <v>27</v>
      </c>
      <c r="S22" s="29">
        <f t="shared" si="0"/>
        <v>36</v>
      </c>
      <c r="T22" s="29">
        <f t="shared" si="5"/>
        <v>9</v>
      </c>
      <c r="U22" s="366" t="s">
        <v>627</v>
      </c>
      <c r="V22" s="3">
        <f t="shared" si="6"/>
        <v>133.33333333333331</v>
      </c>
      <c r="W22" s="3">
        <f t="shared" si="7"/>
        <v>57.48503973369764</v>
      </c>
      <c r="X22" s="3">
        <f t="shared" si="8"/>
        <v>43.113779800273235</v>
      </c>
      <c r="AB22" s="373"/>
      <c r="AC22" s="374"/>
      <c r="AD22" s="375"/>
    </row>
    <row r="23" spans="1:30" ht="44.25" customHeight="1" x14ac:dyDescent="0.2">
      <c r="A23" s="327">
        <v>5</v>
      </c>
      <c r="B23" s="749" t="s">
        <v>628</v>
      </c>
      <c r="C23" s="750"/>
      <c r="D23" s="328" t="s">
        <v>629</v>
      </c>
      <c r="E23" s="328">
        <v>5</v>
      </c>
      <c r="F23" s="370">
        <f t="shared" si="1"/>
        <v>259855</v>
      </c>
      <c r="G23" s="370">
        <f t="shared" si="2"/>
        <v>149377.75</v>
      </c>
      <c r="H23" s="358">
        <f t="shared" si="3"/>
        <v>135</v>
      </c>
      <c r="I23" s="358">
        <f t="shared" si="4"/>
        <v>259</v>
      </c>
      <c r="J23" s="327">
        <v>45</v>
      </c>
      <c r="K23" s="330">
        <v>84</v>
      </c>
      <c r="L23" s="327">
        <v>45</v>
      </c>
      <c r="M23" s="329">
        <v>81</v>
      </c>
      <c r="N23" s="327">
        <v>45</v>
      </c>
      <c r="O23" s="329">
        <v>94</v>
      </c>
      <c r="P23" s="327"/>
      <c r="Q23" s="329"/>
      <c r="R23" s="29">
        <f t="shared" si="0"/>
        <v>135</v>
      </c>
      <c r="S23" s="29">
        <f t="shared" si="0"/>
        <v>259</v>
      </c>
      <c r="T23" s="29">
        <f t="shared" si="5"/>
        <v>124</v>
      </c>
      <c r="U23" s="366" t="s">
        <v>630</v>
      </c>
      <c r="V23" s="3">
        <f t="shared" si="6"/>
        <v>208.88888888888891</v>
      </c>
      <c r="W23" s="3">
        <f t="shared" si="7"/>
        <v>57.48503973369764</v>
      </c>
      <c r="X23" s="3">
        <f t="shared" si="8"/>
        <v>27.519433915068014</v>
      </c>
      <c r="AB23" s="373"/>
      <c r="AC23" s="374"/>
      <c r="AD23" s="375"/>
    </row>
    <row r="24" spans="1:30" ht="40.5" customHeight="1" x14ac:dyDescent="0.2">
      <c r="A24" s="327">
        <v>6</v>
      </c>
      <c r="B24" s="749" t="s">
        <v>631</v>
      </c>
      <c r="C24" s="750"/>
      <c r="D24" s="328" t="s">
        <v>632</v>
      </c>
      <c r="E24" s="328">
        <v>5</v>
      </c>
      <c r="F24" s="370">
        <f t="shared" si="1"/>
        <v>259855</v>
      </c>
      <c r="G24" s="370">
        <f t="shared" si="2"/>
        <v>149377.75</v>
      </c>
      <c r="H24" s="358">
        <f t="shared" si="3"/>
        <v>1440</v>
      </c>
      <c r="I24" s="358">
        <f t="shared" si="4"/>
        <v>1470</v>
      </c>
      <c r="J24" s="327">
        <v>480</v>
      </c>
      <c r="K24" s="330">
        <v>530</v>
      </c>
      <c r="L24" s="327">
        <v>480</v>
      </c>
      <c r="M24" s="329">
        <v>515</v>
      </c>
      <c r="N24" s="327">
        <v>480</v>
      </c>
      <c r="O24" s="329">
        <v>425</v>
      </c>
      <c r="P24" s="327"/>
      <c r="Q24" s="329"/>
      <c r="R24" s="29">
        <f t="shared" si="0"/>
        <v>1440</v>
      </c>
      <c r="S24" s="29">
        <f t="shared" si="0"/>
        <v>1470</v>
      </c>
      <c r="T24" s="29">
        <f t="shared" si="5"/>
        <v>30</v>
      </c>
      <c r="U24" s="366" t="s">
        <v>633</v>
      </c>
      <c r="V24" s="3">
        <f t="shared" si="6"/>
        <v>88.541666666666657</v>
      </c>
      <c r="W24" s="3">
        <f t="shared" si="7"/>
        <v>57.48503973369764</v>
      </c>
      <c r="X24" s="3">
        <f t="shared" si="8"/>
        <v>64.92428016982322</v>
      </c>
      <c r="AB24" s="375"/>
      <c r="AC24" s="375"/>
      <c r="AD24" s="375"/>
    </row>
    <row r="25" spans="1:30" ht="42.75" customHeight="1" x14ac:dyDescent="0.2">
      <c r="A25" s="327">
        <v>7</v>
      </c>
      <c r="B25" s="749" t="s">
        <v>598</v>
      </c>
      <c r="C25" s="750"/>
      <c r="D25" s="328" t="s">
        <v>45</v>
      </c>
      <c r="E25" s="328">
        <v>2</v>
      </c>
      <c r="F25" s="370">
        <f t="shared" si="1"/>
        <v>103942</v>
      </c>
      <c r="G25" s="370">
        <f t="shared" si="2"/>
        <v>59751.1</v>
      </c>
      <c r="H25" s="358">
        <f t="shared" si="3"/>
        <v>9</v>
      </c>
      <c r="I25" s="358">
        <f t="shared" si="4"/>
        <v>30</v>
      </c>
      <c r="J25" s="327">
        <v>3</v>
      </c>
      <c r="K25" s="330">
        <v>12</v>
      </c>
      <c r="L25" s="327">
        <v>3</v>
      </c>
      <c r="M25" s="329">
        <v>12</v>
      </c>
      <c r="N25" s="327">
        <v>3</v>
      </c>
      <c r="O25" s="329">
        <v>6</v>
      </c>
      <c r="P25" s="327"/>
      <c r="Q25" s="329"/>
      <c r="R25" s="29">
        <f t="shared" si="0"/>
        <v>9</v>
      </c>
      <c r="S25" s="29">
        <f t="shared" si="0"/>
        <v>30</v>
      </c>
      <c r="T25" s="29">
        <f t="shared" si="5"/>
        <v>21</v>
      </c>
      <c r="U25" s="366" t="s">
        <v>634</v>
      </c>
      <c r="V25" s="3">
        <f t="shared" si="6"/>
        <v>200</v>
      </c>
      <c r="W25" s="3">
        <f t="shared" si="7"/>
        <v>57.48503973369764</v>
      </c>
      <c r="X25" s="3">
        <f t="shared" si="8"/>
        <v>28.74251986684882</v>
      </c>
    </row>
    <row r="26" spans="1:30" s="1" customFormat="1" ht="36.75" customHeight="1" x14ac:dyDescent="0.2">
      <c r="A26" s="575" t="s">
        <v>25</v>
      </c>
      <c r="B26" s="576"/>
      <c r="C26" s="577"/>
      <c r="D26" s="9"/>
      <c r="E26" s="9">
        <f>SUM(E19:E25)</f>
        <v>97</v>
      </c>
      <c r="F26" s="56">
        <v>5197100</v>
      </c>
      <c r="G26" s="56">
        <v>2987555</v>
      </c>
      <c r="H26" s="9">
        <f t="shared" ref="H26:Q26" si="9">SUM(H19:H25)</f>
        <v>2313</v>
      </c>
      <c r="I26" s="358">
        <f t="shared" si="4"/>
        <v>2743</v>
      </c>
      <c r="J26" s="9">
        <f t="shared" si="9"/>
        <v>771</v>
      </c>
      <c r="K26" s="9">
        <v>1036</v>
      </c>
      <c r="L26" s="9">
        <f t="shared" si="9"/>
        <v>771</v>
      </c>
      <c r="M26" s="9">
        <f t="shared" si="9"/>
        <v>903</v>
      </c>
      <c r="N26" s="9">
        <f t="shared" si="9"/>
        <v>771</v>
      </c>
      <c r="O26" s="9">
        <f t="shared" si="9"/>
        <v>804</v>
      </c>
      <c r="P26" s="9">
        <f t="shared" si="9"/>
        <v>0</v>
      </c>
      <c r="Q26" s="9">
        <f t="shared" si="9"/>
        <v>0</v>
      </c>
      <c r="R26" s="8">
        <f t="shared" si="0"/>
        <v>2313</v>
      </c>
      <c r="S26" s="8">
        <f t="shared" si="0"/>
        <v>2743</v>
      </c>
      <c r="T26" s="8">
        <f t="shared" si="5"/>
        <v>430</v>
      </c>
      <c r="U26" s="3"/>
      <c r="V26" s="3">
        <f t="shared" si="6"/>
        <v>104.28015564202336</v>
      </c>
      <c r="W26" s="3">
        <f t="shared" si="7"/>
        <v>57.48503973369764</v>
      </c>
      <c r="X26" s="3">
        <f t="shared" si="8"/>
        <v>55.125579147613024</v>
      </c>
    </row>
    <row r="27" spans="1:30" s="1" customFormat="1" ht="14.25" customHeight="1" x14ac:dyDescent="0.2">
      <c r="B27" s="14" t="s">
        <v>26</v>
      </c>
      <c r="F27" s="369"/>
      <c r="H27" s="1" t="s">
        <v>27</v>
      </c>
    </row>
  </sheetData>
  <mergeCells count="30">
    <mergeCell ref="B25:C25"/>
    <mergeCell ref="A26:C26"/>
    <mergeCell ref="B19:C19"/>
    <mergeCell ref="B20:C20"/>
    <mergeCell ref="B21:C21"/>
    <mergeCell ref="B22:C22"/>
    <mergeCell ref="B23:C23"/>
    <mergeCell ref="B24:C24"/>
    <mergeCell ref="B18:C18"/>
    <mergeCell ref="A7:X7"/>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A6:X6"/>
    <mergeCell ref="A1:X1"/>
    <mergeCell ref="A2:X2"/>
    <mergeCell ref="A3:X3"/>
    <mergeCell ref="A4:X4"/>
    <mergeCell ref="A5:X5"/>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8"/>
  <sheetViews>
    <sheetView topLeftCell="A24" workbookViewId="0">
      <selection activeCell="G27" sqref="G27"/>
    </sheetView>
  </sheetViews>
  <sheetFormatPr baseColWidth="10" defaultRowHeight="12.75" x14ac:dyDescent="0.2"/>
  <cols>
    <col min="1" max="1" width="10.5703125" style="365" customWidth="1"/>
    <col min="2" max="2" width="8" style="365" customWidth="1"/>
    <col min="3" max="3" width="40.7109375" style="365" customWidth="1"/>
    <col min="4" max="4" width="11.42578125" style="365"/>
    <col min="5" max="5" width="10.85546875" style="365" customWidth="1"/>
    <col min="6" max="6" width="12.5703125" style="365" customWidth="1"/>
    <col min="7" max="7" width="11.85546875" style="365" customWidth="1"/>
    <col min="8" max="13" width="10.85546875" style="365" hidden="1" customWidth="1"/>
    <col min="14" max="14" width="10.85546875" style="365" customWidth="1"/>
    <col min="15" max="15" width="9.28515625" style="365" customWidth="1"/>
    <col min="16" max="20" width="9.28515625" style="365" hidden="1" customWidth="1"/>
    <col min="21" max="21" width="39.42578125" style="365" customWidth="1"/>
    <col min="22" max="23" width="8.85546875" style="365" customWidth="1"/>
    <col min="24" max="24" width="10.140625" style="365" customWidth="1"/>
    <col min="25" max="16384" width="11.42578125" style="365"/>
  </cols>
  <sheetData>
    <row r="1" spans="1:24" x14ac:dyDescent="0.2">
      <c r="A1" s="574" t="s">
        <v>339</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74" t="s">
        <v>55</v>
      </c>
      <c r="B4" s="574"/>
      <c r="C4" s="574"/>
      <c r="D4" s="574"/>
      <c r="E4" s="574"/>
      <c r="F4" s="574"/>
      <c r="G4" s="574"/>
      <c r="H4" s="574"/>
      <c r="I4" s="574"/>
      <c r="J4" s="574"/>
      <c r="K4" s="574"/>
      <c r="L4" s="574"/>
      <c r="M4" s="574"/>
      <c r="N4" s="574"/>
      <c r="O4" s="574"/>
      <c r="P4" s="574"/>
      <c r="Q4" s="574"/>
      <c r="R4" s="574"/>
      <c r="S4" s="574"/>
      <c r="T4" s="574"/>
      <c r="U4" s="574"/>
      <c r="V4" s="574"/>
      <c r="W4" s="574"/>
      <c r="X4" s="574"/>
    </row>
    <row r="5" spans="1:24" hidden="1" x14ac:dyDescent="0.2">
      <c r="A5" s="574" t="s">
        <v>56</v>
      </c>
      <c r="B5" s="574"/>
      <c r="C5" s="574"/>
      <c r="D5" s="574"/>
      <c r="E5" s="574"/>
      <c r="F5" s="574"/>
      <c r="G5" s="574"/>
      <c r="H5" s="574"/>
      <c r="I5" s="574"/>
      <c r="J5" s="574"/>
      <c r="K5" s="574"/>
      <c r="L5" s="574"/>
      <c r="M5" s="574"/>
      <c r="N5" s="574"/>
      <c r="O5" s="574"/>
      <c r="P5" s="574"/>
      <c r="Q5" s="574"/>
      <c r="R5" s="574"/>
      <c r="S5" s="574"/>
      <c r="T5" s="574"/>
      <c r="U5" s="574"/>
      <c r="V5" s="574"/>
      <c r="W5" s="574"/>
      <c r="X5" s="574"/>
    </row>
    <row r="6" spans="1:24" x14ac:dyDescent="0.2">
      <c r="A6" s="574" t="s">
        <v>57</v>
      </c>
      <c r="B6" s="574"/>
      <c r="C6" s="574"/>
      <c r="D6" s="574"/>
      <c r="E6" s="574"/>
      <c r="F6" s="574"/>
      <c r="G6" s="574"/>
      <c r="H6" s="574"/>
      <c r="I6" s="574"/>
      <c r="J6" s="574"/>
      <c r="K6" s="574"/>
      <c r="L6" s="574"/>
      <c r="M6" s="574"/>
      <c r="N6" s="574"/>
      <c r="O6" s="574"/>
      <c r="P6" s="574"/>
      <c r="Q6" s="574"/>
      <c r="R6" s="574"/>
      <c r="S6" s="574"/>
      <c r="T6" s="574"/>
      <c r="U6" s="574"/>
      <c r="V6" s="574"/>
      <c r="W6" s="574"/>
      <c r="X6" s="574"/>
    </row>
    <row r="7" spans="1:24" hidden="1" x14ac:dyDescent="0.2">
      <c r="A7" s="574" t="s">
        <v>130</v>
      </c>
      <c r="B7" s="574"/>
      <c r="C7" s="574"/>
      <c r="D7" s="574"/>
      <c r="E7" s="574"/>
      <c r="F7" s="574"/>
      <c r="G7" s="574"/>
      <c r="H7" s="574"/>
      <c r="I7" s="574"/>
      <c r="J7" s="574"/>
      <c r="K7" s="574"/>
      <c r="L7" s="574"/>
      <c r="M7" s="574"/>
      <c r="N7" s="574"/>
      <c r="O7" s="574"/>
      <c r="P7" s="574"/>
      <c r="Q7" s="574"/>
      <c r="R7" s="574"/>
      <c r="S7" s="574"/>
      <c r="T7" s="574"/>
      <c r="U7" s="574"/>
      <c r="V7" s="574"/>
      <c r="W7" s="574"/>
      <c r="X7" s="574"/>
    </row>
    <row r="8" spans="1:24" x14ac:dyDescent="0.2">
      <c r="A8" s="14"/>
      <c r="B8" s="14"/>
      <c r="C8" s="14"/>
      <c r="D8" s="14"/>
      <c r="E8" s="14"/>
      <c r="F8" s="14"/>
      <c r="G8" s="14"/>
      <c r="H8" s="14"/>
      <c r="I8" s="14"/>
      <c r="J8" s="14"/>
      <c r="K8" s="14"/>
      <c r="L8" s="14"/>
      <c r="M8" s="14"/>
      <c r="N8" s="14"/>
      <c r="O8" s="14"/>
      <c r="P8" s="14"/>
      <c r="Q8" s="14"/>
      <c r="R8" s="14"/>
      <c r="S8" s="14"/>
      <c r="T8" s="14"/>
      <c r="U8" s="14"/>
      <c r="V8" s="14"/>
      <c r="W8" s="14"/>
      <c r="X8" s="14"/>
    </row>
    <row r="9" spans="1:24" x14ac:dyDescent="0.2">
      <c r="A9" s="285" t="s">
        <v>423</v>
      </c>
      <c r="B9" s="286">
        <v>226</v>
      </c>
      <c r="C9" s="299" t="s">
        <v>529</v>
      </c>
      <c r="D9" s="299"/>
      <c r="E9" s="1"/>
      <c r="F9" s="1"/>
      <c r="G9" s="1"/>
      <c r="H9" s="1"/>
      <c r="I9" s="1"/>
      <c r="J9" s="1"/>
      <c r="K9" s="1"/>
      <c r="L9" s="1"/>
      <c r="M9" s="1"/>
      <c r="N9" s="1"/>
      <c r="O9" s="1"/>
      <c r="P9" s="1"/>
      <c r="Q9" s="1"/>
    </row>
    <row r="10" spans="1:24" x14ac:dyDescent="0.2">
      <c r="A10" s="285" t="s">
        <v>1</v>
      </c>
      <c r="B10" s="286">
        <v>7</v>
      </c>
      <c r="C10" s="299" t="s">
        <v>530</v>
      </c>
      <c r="D10" s="299"/>
      <c r="E10" s="324"/>
      <c r="F10" s="324"/>
      <c r="G10" s="324"/>
      <c r="H10" s="324"/>
      <c r="I10" s="324"/>
      <c r="J10" s="324"/>
      <c r="K10" s="324"/>
      <c r="L10" s="324"/>
      <c r="M10" s="324"/>
      <c r="N10" s="324"/>
      <c r="O10" s="324"/>
      <c r="P10" s="324"/>
      <c r="Q10" s="324"/>
    </row>
    <row r="11" spans="1:24" x14ac:dyDescent="0.2">
      <c r="A11" s="285" t="s">
        <v>426</v>
      </c>
      <c r="B11" s="286">
        <v>7</v>
      </c>
      <c r="C11" s="299" t="s">
        <v>600</v>
      </c>
      <c r="D11" s="299"/>
      <c r="E11" s="324"/>
      <c r="F11" s="324"/>
      <c r="G11" s="324"/>
      <c r="H11" s="324"/>
      <c r="I11" s="324"/>
      <c r="J11" s="324"/>
      <c r="K11" s="324"/>
      <c r="L11" s="324"/>
      <c r="M11" s="324"/>
      <c r="N11" s="324"/>
      <c r="O11" s="324"/>
      <c r="P11" s="324"/>
      <c r="Q11" s="324"/>
    </row>
    <row r="12" spans="1:24" x14ac:dyDescent="0.2">
      <c r="A12" s="285" t="s">
        <v>7</v>
      </c>
      <c r="B12" s="289">
        <v>19</v>
      </c>
      <c r="C12" s="299" t="s">
        <v>580</v>
      </c>
      <c r="D12" s="299"/>
      <c r="E12" s="324"/>
      <c r="F12" s="324"/>
      <c r="G12" s="324"/>
      <c r="H12" s="324"/>
      <c r="I12" s="324"/>
      <c r="J12" s="324"/>
      <c r="K12" s="324"/>
      <c r="L12" s="324"/>
      <c r="M12" s="324"/>
      <c r="N12" s="324"/>
      <c r="O12" s="324"/>
      <c r="P12" s="324"/>
      <c r="Q12" s="324"/>
    </row>
    <row r="13" spans="1:24" x14ac:dyDescent="0.2">
      <c r="A13" s="285" t="s">
        <v>411</v>
      </c>
      <c r="B13" s="286">
        <v>12</v>
      </c>
      <c r="C13" s="299" t="s">
        <v>601</v>
      </c>
      <c r="D13" s="299"/>
      <c r="E13" s="324"/>
      <c r="F13" s="324"/>
      <c r="G13" s="324"/>
      <c r="H13" s="324"/>
      <c r="I13" s="324"/>
      <c r="J13" s="324"/>
      <c r="K13" s="324"/>
      <c r="L13" s="324"/>
      <c r="M13" s="324"/>
      <c r="N13" s="324"/>
      <c r="O13" s="324"/>
      <c r="P13" s="324"/>
      <c r="Q13" s="324"/>
    </row>
    <row r="14" spans="1:24" x14ac:dyDescent="0.2">
      <c r="A14" s="324"/>
      <c r="B14" s="324"/>
      <c r="C14" s="324"/>
      <c r="D14" s="324"/>
      <c r="E14" s="324"/>
      <c r="F14" s="324"/>
      <c r="G14" s="324"/>
      <c r="H14" s="324"/>
      <c r="I14" s="324"/>
      <c r="J14" s="324"/>
      <c r="K14" s="324"/>
      <c r="L14" s="324"/>
      <c r="M14" s="324"/>
      <c r="N14" s="324"/>
      <c r="O14" s="324"/>
      <c r="P14" s="324"/>
      <c r="Q14" s="324" t="s">
        <v>40</v>
      </c>
    </row>
    <row r="15" spans="1:24" x14ac:dyDescent="0.2">
      <c r="A15" s="747" t="s">
        <v>4</v>
      </c>
      <c r="B15" s="747"/>
      <c r="C15" s="747"/>
      <c r="D15" s="747"/>
      <c r="E15" s="747"/>
      <c r="F15" s="747"/>
      <c r="G15" s="747"/>
      <c r="H15" s="747"/>
      <c r="I15" s="747"/>
      <c r="J15" s="747"/>
      <c r="K15" s="747"/>
      <c r="L15" s="747"/>
      <c r="M15" s="747"/>
      <c r="N15" s="747"/>
      <c r="O15" s="747"/>
      <c r="P15" s="747"/>
      <c r="Q15" s="747"/>
      <c r="R15" s="747"/>
      <c r="S15" s="747"/>
      <c r="T15" s="747"/>
      <c r="U15" s="747"/>
      <c r="V15" s="747"/>
      <c r="W15" s="747"/>
      <c r="X15" s="747"/>
    </row>
    <row r="16" spans="1:24" ht="25.5" customHeight="1" x14ac:dyDescent="0.2">
      <c r="A16" s="748" t="s">
        <v>602</v>
      </c>
      <c r="B16" s="748"/>
      <c r="C16" s="748"/>
      <c r="D16" s="748"/>
      <c r="E16" s="748"/>
      <c r="F16" s="748"/>
      <c r="G16" s="748"/>
      <c r="H16" s="748"/>
      <c r="I16" s="748"/>
      <c r="J16" s="748"/>
      <c r="K16" s="748"/>
      <c r="L16" s="748"/>
      <c r="M16" s="748"/>
      <c r="N16" s="748"/>
      <c r="O16" s="748"/>
      <c r="P16" s="748"/>
      <c r="Q16" s="748"/>
      <c r="R16" s="748"/>
      <c r="S16" s="748"/>
      <c r="T16" s="748"/>
      <c r="U16" s="748"/>
      <c r="V16" s="748"/>
      <c r="W16" s="748"/>
      <c r="X16" s="748"/>
    </row>
    <row r="17" spans="1:29" x14ac:dyDescent="0.2">
      <c r="A17" s="324"/>
      <c r="B17" s="324"/>
      <c r="C17" s="324"/>
      <c r="D17" s="324"/>
      <c r="E17" s="324"/>
      <c r="F17" s="324"/>
      <c r="G17" s="324"/>
      <c r="H17" s="324"/>
      <c r="I17" s="324"/>
      <c r="J17" s="324"/>
      <c r="K17" s="324"/>
      <c r="L17" s="324"/>
      <c r="M17" s="324"/>
      <c r="N17" s="324"/>
      <c r="O17" s="324"/>
      <c r="P17" s="324"/>
      <c r="Q17" s="324"/>
    </row>
    <row r="18" spans="1:29" ht="12.75" customHeight="1" x14ac:dyDescent="0.2">
      <c r="A18" s="588" t="s">
        <v>5</v>
      </c>
      <c r="B18" s="589"/>
      <c r="C18" s="590"/>
      <c r="D18" s="578" t="s">
        <v>8</v>
      </c>
      <c r="E18" s="578" t="s">
        <v>18</v>
      </c>
      <c r="F18" s="580" t="s">
        <v>19</v>
      </c>
      <c r="G18" s="581"/>
      <c r="H18" s="580" t="s">
        <v>20</v>
      </c>
      <c r="I18" s="581"/>
      <c r="J18" s="588" t="s">
        <v>14</v>
      </c>
      <c r="K18" s="590"/>
      <c r="L18" s="588" t="s">
        <v>10</v>
      </c>
      <c r="M18" s="590"/>
      <c r="N18" s="588" t="s">
        <v>13</v>
      </c>
      <c r="O18" s="590"/>
      <c r="P18" s="588" t="s">
        <v>15</v>
      </c>
      <c r="Q18" s="590"/>
      <c r="R18" s="586" t="s">
        <v>28</v>
      </c>
      <c r="S18" s="586"/>
      <c r="T18" s="586"/>
      <c r="U18" s="598" t="s">
        <v>29</v>
      </c>
      <c r="V18" s="580" t="s">
        <v>31</v>
      </c>
      <c r="W18" s="587"/>
      <c r="X18" s="581"/>
    </row>
    <row r="19" spans="1:29" x14ac:dyDescent="0.2">
      <c r="A19" s="26" t="s">
        <v>17</v>
      </c>
      <c r="B19" s="586" t="s">
        <v>6</v>
      </c>
      <c r="C19" s="586"/>
      <c r="D19" s="579"/>
      <c r="E19" s="579"/>
      <c r="F19" s="25" t="s">
        <v>21</v>
      </c>
      <c r="G19" s="25" t="s">
        <v>22</v>
      </c>
      <c r="H19" s="25" t="s">
        <v>23</v>
      </c>
      <c r="I19" s="25" t="s">
        <v>24</v>
      </c>
      <c r="J19" s="2" t="s">
        <v>11</v>
      </c>
      <c r="K19" s="2" t="s">
        <v>12</v>
      </c>
      <c r="L19" s="2" t="s">
        <v>11</v>
      </c>
      <c r="M19" s="2" t="s">
        <v>12</v>
      </c>
      <c r="N19" s="2" t="s">
        <v>11</v>
      </c>
      <c r="O19" s="2" t="s">
        <v>12</v>
      </c>
      <c r="P19" s="2" t="s">
        <v>11</v>
      </c>
      <c r="Q19" s="2" t="s">
        <v>12</v>
      </c>
      <c r="R19" s="2" t="s">
        <v>11</v>
      </c>
      <c r="S19" s="2" t="s">
        <v>12</v>
      </c>
      <c r="T19" s="2" t="s">
        <v>30</v>
      </c>
      <c r="U19" s="598"/>
      <c r="V19" s="25" t="s">
        <v>32</v>
      </c>
      <c r="W19" s="25" t="s">
        <v>33</v>
      </c>
      <c r="X19" s="25" t="s">
        <v>34</v>
      </c>
    </row>
    <row r="20" spans="1:29" ht="66.75" customHeight="1" x14ac:dyDescent="0.2">
      <c r="A20" s="327">
        <v>1</v>
      </c>
      <c r="B20" s="749" t="s">
        <v>603</v>
      </c>
      <c r="C20" s="750"/>
      <c r="D20" s="328" t="s">
        <v>207</v>
      </c>
      <c r="E20" s="328">
        <v>15</v>
      </c>
      <c r="F20" s="370">
        <f t="shared" ref="F20:F25" si="0">$F$26*E20/100</f>
        <v>2961450.45</v>
      </c>
      <c r="G20" s="370">
        <f t="shared" ref="G20:G25" si="1">$G$26*E20/100</f>
        <v>2011674.45</v>
      </c>
      <c r="H20" s="358">
        <f t="shared" ref="H20:H25" si="2">SUM(J20+L20+N20+P20)</f>
        <v>27</v>
      </c>
      <c r="I20" s="358">
        <f>K20+M20+O20+Q20</f>
        <v>36</v>
      </c>
      <c r="J20" s="327">
        <v>9</v>
      </c>
      <c r="K20" s="330">
        <v>12</v>
      </c>
      <c r="L20" s="327">
        <v>9</v>
      </c>
      <c r="M20" s="329">
        <v>12</v>
      </c>
      <c r="N20" s="327">
        <v>9</v>
      </c>
      <c r="O20" s="329">
        <v>12</v>
      </c>
      <c r="P20" s="327"/>
      <c r="Q20" s="329"/>
      <c r="R20" s="29">
        <f t="shared" ref="R20:S26" si="3">J20+L20+N20+P20</f>
        <v>27</v>
      </c>
      <c r="S20" s="29">
        <f t="shared" si="3"/>
        <v>36</v>
      </c>
      <c r="T20" s="29">
        <f>S20-R20</f>
        <v>9</v>
      </c>
      <c r="U20" s="366" t="s">
        <v>604</v>
      </c>
      <c r="V20" s="3">
        <f>O20/N20*100</f>
        <v>133.33333333333331</v>
      </c>
      <c r="W20" s="3">
        <f>G20/F20*100</f>
        <v>67.92868845737398</v>
      </c>
      <c r="X20" s="3">
        <f>W20/V20*100</f>
        <v>50.946516343030488</v>
      </c>
    </row>
    <row r="21" spans="1:29" ht="60" customHeight="1" x14ac:dyDescent="0.2">
      <c r="A21" s="327">
        <v>2</v>
      </c>
      <c r="B21" s="749" t="s">
        <v>605</v>
      </c>
      <c r="C21" s="750"/>
      <c r="D21" s="328" t="s">
        <v>606</v>
      </c>
      <c r="E21" s="328">
        <v>20</v>
      </c>
      <c r="F21" s="370">
        <f t="shared" si="0"/>
        <v>3948600.6</v>
      </c>
      <c r="G21" s="370">
        <f t="shared" si="1"/>
        <v>2682232.6</v>
      </c>
      <c r="H21" s="358">
        <f t="shared" si="2"/>
        <v>60300</v>
      </c>
      <c r="I21" s="358">
        <f t="shared" ref="I21:I26" si="4">K21+M21+O21+Q21</f>
        <v>172528</v>
      </c>
      <c r="J21" s="327">
        <v>20100</v>
      </c>
      <c r="K21" s="330">
        <v>74865</v>
      </c>
      <c r="L21" s="327">
        <v>20100</v>
      </c>
      <c r="M21" s="329">
        <v>65570</v>
      </c>
      <c r="N21" s="327">
        <v>20100</v>
      </c>
      <c r="O21" s="329">
        <v>32093</v>
      </c>
      <c r="P21" s="327"/>
      <c r="Q21" s="329"/>
      <c r="R21" s="29">
        <f t="shared" si="3"/>
        <v>60300</v>
      </c>
      <c r="S21" s="29">
        <f t="shared" si="3"/>
        <v>172528</v>
      </c>
      <c r="T21" s="29">
        <f t="shared" ref="T21:T26" si="5">S21-R21</f>
        <v>112228</v>
      </c>
      <c r="U21" s="366" t="s">
        <v>607</v>
      </c>
      <c r="V21" s="3">
        <f t="shared" ref="V21:V26" si="6">O21/N21*100</f>
        <v>159.66666666666666</v>
      </c>
      <c r="W21" s="3">
        <f t="shared" ref="W21:W26" si="7">G21/F21*100</f>
        <v>67.928688457373994</v>
      </c>
      <c r="X21" s="3">
        <f t="shared" ref="X21:X26" si="8">W21/V21*100</f>
        <v>42.544063752008768</v>
      </c>
      <c r="AC21" s="367"/>
    </row>
    <row r="22" spans="1:29" ht="76.5" customHeight="1" x14ac:dyDescent="0.2">
      <c r="A22" s="327">
        <v>3</v>
      </c>
      <c r="B22" s="749" t="s">
        <v>608</v>
      </c>
      <c r="C22" s="750"/>
      <c r="D22" s="328" t="s">
        <v>606</v>
      </c>
      <c r="E22" s="328">
        <v>20</v>
      </c>
      <c r="F22" s="370">
        <f t="shared" si="0"/>
        <v>3948600.6</v>
      </c>
      <c r="G22" s="370">
        <f t="shared" si="1"/>
        <v>2682232.6</v>
      </c>
      <c r="H22" s="358">
        <f t="shared" si="2"/>
        <v>450000</v>
      </c>
      <c r="I22" s="358">
        <f t="shared" si="4"/>
        <v>2247405</v>
      </c>
      <c r="J22" s="327">
        <v>150000</v>
      </c>
      <c r="K22" s="330">
        <v>816000</v>
      </c>
      <c r="L22" s="327">
        <v>150000</v>
      </c>
      <c r="M22" s="329">
        <v>737800</v>
      </c>
      <c r="N22" s="327">
        <v>150000</v>
      </c>
      <c r="O22" s="329">
        <v>693605</v>
      </c>
      <c r="P22" s="327"/>
      <c r="Q22" s="329"/>
      <c r="R22" s="29">
        <f t="shared" si="3"/>
        <v>450000</v>
      </c>
      <c r="S22" s="29">
        <f t="shared" si="3"/>
        <v>2247405</v>
      </c>
      <c r="T22" s="29">
        <f t="shared" si="5"/>
        <v>1797405</v>
      </c>
      <c r="U22" s="32" t="s">
        <v>609</v>
      </c>
      <c r="V22" s="3">
        <f t="shared" si="6"/>
        <v>462.40333333333331</v>
      </c>
      <c r="W22" s="3">
        <f t="shared" si="7"/>
        <v>67.928688457373994</v>
      </c>
      <c r="X22" s="3">
        <f t="shared" si="8"/>
        <v>14.690354407200207</v>
      </c>
      <c r="AC22" s="367"/>
    </row>
    <row r="23" spans="1:29" ht="55.5" customHeight="1" x14ac:dyDescent="0.2">
      <c r="A23" s="327">
        <v>4</v>
      </c>
      <c r="B23" s="749" t="s">
        <v>610</v>
      </c>
      <c r="C23" s="750"/>
      <c r="D23" s="328" t="s">
        <v>606</v>
      </c>
      <c r="E23" s="328">
        <v>20</v>
      </c>
      <c r="F23" s="370">
        <f t="shared" si="0"/>
        <v>3948600.6</v>
      </c>
      <c r="G23" s="370">
        <f t="shared" si="1"/>
        <v>2682232.6</v>
      </c>
      <c r="H23" s="358">
        <f t="shared" si="2"/>
        <v>60300</v>
      </c>
      <c r="I23" s="358">
        <f t="shared" si="4"/>
        <v>171963</v>
      </c>
      <c r="J23" s="327">
        <v>20100</v>
      </c>
      <c r="K23" s="330">
        <v>74300</v>
      </c>
      <c r="L23" s="327">
        <v>20100</v>
      </c>
      <c r="M23" s="329">
        <v>65570</v>
      </c>
      <c r="N23" s="327">
        <v>20100</v>
      </c>
      <c r="O23" s="329">
        <v>32093</v>
      </c>
      <c r="P23" s="327"/>
      <c r="Q23" s="329"/>
      <c r="R23" s="29">
        <f t="shared" si="3"/>
        <v>60300</v>
      </c>
      <c r="S23" s="29">
        <f t="shared" si="3"/>
        <v>171963</v>
      </c>
      <c r="T23" s="29">
        <f t="shared" si="5"/>
        <v>111663</v>
      </c>
      <c r="U23" s="366" t="s">
        <v>611</v>
      </c>
      <c r="V23" s="3">
        <f t="shared" si="6"/>
        <v>159.66666666666666</v>
      </c>
      <c r="W23" s="3">
        <f t="shared" si="7"/>
        <v>67.928688457373994</v>
      </c>
      <c r="X23" s="3">
        <f t="shared" si="8"/>
        <v>42.544063752008768</v>
      </c>
      <c r="AC23" s="367"/>
    </row>
    <row r="24" spans="1:29" ht="56.25" customHeight="1" x14ac:dyDescent="0.2">
      <c r="A24" s="327">
        <v>5</v>
      </c>
      <c r="B24" s="749" t="s">
        <v>612</v>
      </c>
      <c r="C24" s="750"/>
      <c r="D24" s="328" t="s">
        <v>99</v>
      </c>
      <c r="E24" s="328">
        <v>15</v>
      </c>
      <c r="F24" s="370">
        <f t="shared" si="0"/>
        <v>2961450.45</v>
      </c>
      <c r="G24" s="370">
        <f t="shared" si="1"/>
        <v>2011674.45</v>
      </c>
      <c r="H24" s="358">
        <f t="shared" si="2"/>
        <v>72</v>
      </c>
      <c r="I24" s="358">
        <f t="shared" si="4"/>
        <v>359</v>
      </c>
      <c r="J24" s="327">
        <v>24</v>
      </c>
      <c r="K24" s="330">
        <v>186</v>
      </c>
      <c r="L24" s="327">
        <v>24</v>
      </c>
      <c r="M24" s="329">
        <v>108</v>
      </c>
      <c r="N24" s="327">
        <v>24</v>
      </c>
      <c r="O24" s="329">
        <v>65</v>
      </c>
      <c r="P24" s="327"/>
      <c r="Q24" s="329"/>
      <c r="R24" s="29">
        <f t="shared" si="3"/>
        <v>72</v>
      </c>
      <c r="S24" s="29">
        <f t="shared" si="3"/>
        <v>359</v>
      </c>
      <c r="T24" s="29">
        <f t="shared" si="5"/>
        <v>287</v>
      </c>
      <c r="U24" s="366" t="s">
        <v>613</v>
      </c>
      <c r="V24" s="3">
        <f t="shared" si="6"/>
        <v>270.83333333333337</v>
      </c>
      <c r="W24" s="3">
        <f t="shared" si="7"/>
        <v>67.92868845737398</v>
      </c>
      <c r="X24" s="3">
        <f t="shared" si="8"/>
        <v>25.08136189195347</v>
      </c>
      <c r="AC24" s="367"/>
    </row>
    <row r="25" spans="1:29" ht="49.5" customHeight="1" x14ac:dyDescent="0.2">
      <c r="A25" s="327">
        <v>6</v>
      </c>
      <c r="B25" s="749" t="s">
        <v>598</v>
      </c>
      <c r="C25" s="750"/>
      <c r="D25" s="328" t="s">
        <v>45</v>
      </c>
      <c r="E25" s="328">
        <v>10</v>
      </c>
      <c r="F25" s="370">
        <f t="shared" si="0"/>
        <v>1974300.3</v>
      </c>
      <c r="G25" s="370">
        <f t="shared" si="1"/>
        <v>1341116.3</v>
      </c>
      <c r="H25" s="358">
        <f t="shared" si="2"/>
        <v>9</v>
      </c>
      <c r="I25" s="358">
        <f t="shared" si="4"/>
        <v>30</v>
      </c>
      <c r="J25" s="327">
        <v>3</v>
      </c>
      <c r="K25" s="330">
        <v>12</v>
      </c>
      <c r="L25" s="327">
        <v>3</v>
      </c>
      <c r="M25" s="329">
        <v>12</v>
      </c>
      <c r="N25" s="327">
        <v>3</v>
      </c>
      <c r="O25" s="329">
        <v>6</v>
      </c>
      <c r="P25" s="327"/>
      <c r="Q25" s="329"/>
      <c r="R25" s="29">
        <f t="shared" si="3"/>
        <v>9</v>
      </c>
      <c r="S25" s="29">
        <f t="shared" si="3"/>
        <v>30</v>
      </c>
      <c r="T25" s="29">
        <f t="shared" si="5"/>
        <v>21</v>
      </c>
      <c r="U25" s="366" t="s">
        <v>614</v>
      </c>
      <c r="V25" s="3">
        <f t="shared" si="6"/>
        <v>200</v>
      </c>
      <c r="W25" s="3">
        <f t="shared" si="7"/>
        <v>67.928688457373994</v>
      </c>
      <c r="X25" s="3">
        <f t="shared" si="8"/>
        <v>33.964344228686997</v>
      </c>
    </row>
    <row r="26" spans="1:29" s="1" customFormat="1" ht="36.75" customHeight="1" x14ac:dyDescent="0.2">
      <c r="A26" s="575" t="s">
        <v>25</v>
      </c>
      <c r="B26" s="576"/>
      <c r="C26" s="577"/>
      <c r="D26" s="9"/>
      <c r="E26" s="9">
        <f>SUM(E20:E25)</f>
        <v>100</v>
      </c>
      <c r="F26" s="56">
        <v>19743003</v>
      </c>
      <c r="G26" s="56">
        <v>13411163</v>
      </c>
      <c r="H26" s="9">
        <f t="shared" ref="H26:Q26" si="9">SUM(H20:H25)</f>
        <v>570708</v>
      </c>
      <c r="I26" s="358">
        <f t="shared" si="4"/>
        <v>2592321</v>
      </c>
      <c r="J26" s="9">
        <f t="shared" si="9"/>
        <v>190236</v>
      </c>
      <c r="K26" s="9">
        <v>965375</v>
      </c>
      <c r="L26" s="9">
        <f t="shared" si="9"/>
        <v>190236</v>
      </c>
      <c r="M26" s="9">
        <f t="shared" si="9"/>
        <v>869072</v>
      </c>
      <c r="N26" s="9">
        <f t="shared" si="9"/>
        <v>190236</v>
      </c>
      <c r="O26" s="9">
        <f t="shared" si="9"/>
        <v>757874</v>
      </c>
      <c r="P26" s="9">
        <f t="shared" si="9"/>
        <v>0</v>
      </c>
      <c r="Q26" s="9">
        <f t="shared" si="9"/>
        <v>0</v>
      </c>
      <c r="R26" s="8">
        <f t="shared" si="3"/>
        <v>570708</v>
      </c>
      <c r="S26" s="8">
        <f t="shared" si="3"/>
        <v>2592321</v>
      </c>
      <c r="T26" s="8">
        <f t="shared" si="5"/>
        <v>2021613</v>
      </c>
      <c r="U26" s="8"/>
      <c r="V26" s="3">
        <f t="shared" si="6"/>
        <v>398.38621501713664</v>
      </c>
      <c r="W26" s="3">
        <f t="shared" si="7"/>
        <v>67.928688457373994</v>
      </c>
      <c r="X26" s="3">
        <f t="shared" si="8"/>
        <v>17.05096358679279</v>
      </c>
    </row>
    <row r="27" spans="1:29" s="1" customFormat="1" ht="14.25" customHeight="1" x14ac:dyDescent="0.2">
      <c r="F27" s="369"/>
    </row>
    <row r="28" spans="1:29" s="1" customFormat="1" ht="14.25" customHeight="1" x14ac:dyDescent="0.2">
      <c r="B28" s="14" t="s">
        <v>26</v>
      </c>
      <c r="F28" s="369"/>
      <c r="H28" s="1" t="s">
        <v>27</v>
      </c>
    </row>
  </sheetData>
  <mergeCells count="29">
    <mergeCell ref="A26:C26"/>
    <mergeCell ref="B20:C20"/>
    <mergeCell ref="B21:C21"/>
    <mergeCell ref="B22:C22"/>
    <mergeCell ref="B23:C23"/>
    <mergeCell ref="B24:C24"/>
    <mergeCell ref="B25:C25"/>
    <mergeCell ref="B19:C19"/>
    <mergeCell ref="A7:X7"/>
    <mergeCell ref="A15:X15"/>
    <mergeCell ref="A16:X16"/>
    <mergeCell ref="A18:C18"/>
    <mergeCell ref="D18:D19"/>
    <mergeCell ref="E18:E19"/>
    <mergeCell ref="F18:G18"/>
    <mergeCell ref="H18:I18"/>
    <mergeCell ref="J18:K18"/>
    <mergeCell ref="L18:M18"/>
    <mergeCell ref="N18:O18"/>
    <mergeCell ref="P18:Q18"/>
    <mergeCell ref="R18:T18"/>
    <mergeCell ref="U18:U19"/>
    <mergeCell ref="V18:X18"/>
    <mergeCell ref="A6:X6"/>
    <mergeCell ref="A1:X1"/>
    <mergeCell ref="A2:X2"/>
    <mergeCell ref="A3:X3"/>
    <mergeCell ref="A4:X4"/>
    <mergeCell ref="A5:X5"/>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topLeftCell="A24" workbookViewId="0">
      <selection activeCell="G28" sqref="G28"/>
    </sheetView>
  </sheetViews>
  <sheetFormatPr baseColWidth="10" defaultRowHeight="12.75" x14ac:dyDescent="0.2"/>
  <cols>
    <col min="1" max="1" width="11.42578125" style="365" customWidth="1"/>
    <col min="2" max="2" width="6.85546875" style="365" customWidth="1"/>
    <col min="3" max="3" width="39.140625" style="365" customWidth="1"/>
    <col min="4" max="5" width="11.42578125" style="365"/>
    <col min="6" max="6" width="13.28515625" style="365" customWidth="1"/>
    <col min="7" max="7" width="11.85546875" style="365" customWidth="1"/>
    <col min="8" max="13" width="9.28515625" style="365" hidden="1" customWidth="1"/>
    <col min="14" max="15" width="9.28515625" style="365" customWidth="1"/>
    <col min="16" max="20" width="9.28515625" style="365" hidden="1" customWidth="1"/>
    <col min="21" max="21" width="40" style="365" customWidth="1"/>
    <col min="22" max="24" width="8.85546875" style="365" customWidth="1"/>
    <col min="25" max="16384" width="11.42578125" style="365"/>
  </cols>
  <sheetData>
    <row r="1" spans="1:24" x14ac:dyDescent="0.2">
      <c r="A1" s="574" t="s">
        <v>339</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74" t="s">
        <v>55</v>
      </c>
      <c r="B4" s="574"/>
      <c r="C4" s="574"/>
      <c r="D4" s="574"/>
      <c r="E4" s="574"/>
      <c r="F4" s="574"/>
      <c r="G4" s="574"/>
      <c r="H4" s="574"/>
      <c r="I4" s="574"/>
      <c r="J4" s="574"/>
      <c r="K4" s="574"/>
      <c r="L4" s="574"/>
      <c r="M4" s="574"/>
      <c r="N4" s="574"/>
      <c r="O4" s="574"/>
      <c r="P4" s="574"/>
      <c r="Q4" s="574"/>
      <c r="R4" s="574"/>
      <c r="S4" s="574"/>
      <c r="T4" s="574"/>
      <c r="U4" s="574"/>
      <c r="V4" s="574"/>
      <c r="W4" s="574"/>
      <c r="X4" s="574"/>
    </row>
    <row r="5" spans="1:24" hidden="1" x14ac:dyDescent="0.2">
      <c r="A5" s="574" t="s">
        <v>56</v>
      </c>
      <c r="B5" s="574"/>
      <c r="C5" s="574"/>
      <c r="D5" s="574"/>
      <c r="E5" s="574"/>
      <c r="F5" s="574"/>
      <c r="G5" s="574"/>
      <c r="H5" s="574"/>
      <c r="I5" s="574"/>
      <c r="J5" s="574"/>
      <c r="K5" s="574"/>
      <c r="L5" s="574"/>
      <c r="M5" s="574"/>
      <c r="N5" s="574"/>
      <c r="O5" s="574"/>
      <c r="P5" s="574"/>
      <c r="Q5" s="574"/>
      <c r="R5" s="574"/>
      <c r="S5" s="574"/>
      <c r="T5" s="574"/>
      <c r="U5" s="574"/>
      <c r="V5" s="574"/>
      <c r="W5" s="574"/>
      <c r="X5" s="574"/>
    </row>
    <row r="6" spans="1:24" x14ac:dyDescent="0.2">
      <c r="A6" s="574" t="s">
        <v>57</v>
      </c>
      <c r="B6" s="574"/>
      <c r="C6" s="574"/>
      <c r="D6" s="574"/>
      <c r="E6" s="574"/>
      <c r="F6" s="574"/>
      <c r="G6" s="574"/>
      <c r="H6" s="574"/>
      <c r="I6" s="574"/>
      <c r="J6" s="574"/>
      <c r="K6" s="574"/>
      <c r="L6" s="574"/>
      <c r="M6" s="574"/>
      <c r="N6" s="574"/>
      <c r="O6" s="574"/>
      <c r="P6" s="574"/>
      <c r="Q6" s="574"/>
      <c r="R6" s="574"/>
      <c r="S6" s="574"/>
      <c r="T6" s="574"/>
      <c r="U6" s="574"/>
      <c r="V6" s="574"/>
      <c r="W6" s="574"/>
      <c r="X6" s="574"/>
    </row>
    <row r="7" spans="1:24" hidden="1" x14ac:dyDescent="0.2">
      <c r="A7" s="574" t="s">
        <v>130</v>
      </c>
      <c r="B7" s="574"/>
      <c r="C7" s="574"/>
      <c r="D7" s="574"/>
      <c r="E7" s="574"/>
      <c r="F7" s="574"/>
      <c r="G7" s="574"/>
      <c r="H7" s="574"/>
      <c r="I7" s="574"/>
      <c r="J7" s="574"/>
      <c r="K7" s="574"/>
      <c r="L7" s="574"/>
      <c r="M7" s="574"/>
      <c r="N7" s="574"/>
      <c r="O7" s="574"/>
      <c r="P7" s="574"/>
      <c r="Q7" s="574"/>
      <c r="R7" s="574"/>
      <c r="S7" s="574"/>
      <c r="T7" s="574"/>
      <c r="U7" s="574"/>
      <c r="V7" s="574"/>
      <c r="W7" s="574"/>
      <c r="X7" s="574"/>
    </row>
    <row r="8" spans="1:24" x14ac:dyDescent="0.2">
      <c r="A8" s="174"/>
      <c r="B8" s="174"/>
      <c r="C8" s="174"/>
      <c r="D8" s="174"/>
      <c r="E8" s="174"/>
      <c r="F8" s="174"/>
      <c r="G8" s="174"/>
      <c r="H8" s="174"/>
      <c r="I8" s="174"/>
      <c r="J8" s="174"/>
      <c r="K8" s="174"/>
      <c r="L8" s="174"/>
      <c r="M8" s="174"/>
      <c r="N8" s="174"/>
      <c r="O8" s="174"/>
      <c r="P8" s="174"/>
      <c r="Q8" s="174"/>
      <c r="R8" s="174"/>
      <c r="S8" s="174"/>
      <c r="T8" s="174"/>
      <c r="U8" s="174"/>
      <c r="V8" s="174"/>
      <c r="W8" s="174"/>
      <c r="X8" s="174"/>
    </row>
    <row r="9" spans="1:24" x14ac:dyDescent="0.2">
      <c r="A9" s="285" t="s">
        <v>423</v>
      </c>
      <c r="B9" s="286">
        <v>226</v>
      </c>
      <c r="C9" s="299" t="s">
        <v>529</v>
      </c>
      <c r="D9" s="299"/>
      <c r="E9" s="1"/>
      <c r="F9" s="1"/>
      <c r="G9" s="1"/>
      <c r="H9" s="1"/>
      <c r="I9" s="1"/>
      <c r="J9" s="1"/>
      <c r="K9" s="1"/>
      <c r="L9" s="1"/>
      <c r="M9" s="1"/>
      <c r="N9" s="1"/>
      <c r="O9" s="1"/>
      <c r="P9" s="1"/>
      <c r="Q9" s="1"/>
    </row>
    <row r="10" spans="1:24" x14ac:dyDescent="0.2">
      <c r="A10" s="285" t="s">
        <v>1</v>
      </c>
      <c r="B10" s="286">
        <v>7</v>
      </c>
      <c r="C10" s="299" t="s">
        <v>530</v>
      </c>
      <c r="D10" s="299"/>
      <c r="E10" s="324"/>
      <c r="F10" s="324"/>
      <c r="G10" s="324"/>
      <c r="H10" s="324"/>
      <c r="I10" s="324"/>
      <c r="J10" s="324"/>
      <c r="K10" s="324"/>
      <c r="L10" s="324"/>
      <c r="M10" s="324"/>
      <c r="N10" s="324"/>
      <c r="O10" s="324"/>
      <c r="P10" s="324"/>
      <c r="Q10" s="324"/>
    </row>
    <row r="11" spans="1:24" x14ac:dyDescent="0.2">
      <c r="A11" s="285" t="s">
        <v>426</v>
      </c>
      <c r="B11" s="286">
        <v>8</v>
      </c>
      <c r="C11" s="299" t="s">
        <v>579</v>
      </c>
      <c r="D11" s="299"/>
      <c r="E11" s="324"/>
      <c r="F11" s="324"/>
      <c r="G11" s="324"/>
      <c r="H11" s="324"/>
      <c r="I11" s="324"/>
      <c r="J11" s="324"/>
      <c r="K11" s="324"/>
      <c r="L11" s="324"/>
      <c r="M11" s="324"/>
      <c r="N11" s="324"/>
      <c r="O11" s="324"/>
      <c r="P11" s="324"/>
      <c r="Q11" s="324"/>
    </row>
    <row r="12" spans="1:24" x14ac:dyDescent="0.2">
      <c r="A12" s="285" t="s">
        <v>7</v>
      </c>
      <c r="B12" s="289">
        <v>19</v>
      </c>
      <c r="C12" s="299" t="s">
        <v>580</v>
      </c>
      <c r="D12" s="299"/>
      <c r="E12" s="324"/>
      <c r="F12" s="324"/>
      <c r="G12" s="324"/>
      <c r="H12" s="324"/>
      <c r="I12" s="324"/>
      <c r="J12" s="324"/>
      <c r="K12" s="324"/>
      <c r="L12" s="324"/>
      <c r="M12" s="324"/>
      <c r="N12" s="324"/>
      <c r="O12" s="324"/>
      <c r="P12" s="324"/>
      <c r="Q12" s="324"/>
    </row>
    <row r="13" spans="1:24" x14ac:dyDescent="0.2">
      <c r="A13" s="285" t="s">
        <v>411</v>
      </c>
      <c r="B13" s="286">
        <v>7</v>
      </c>
      <c r="C13" s="299" t="s">
        <v>581</v>
      </c>
      <c r="D13" s="299"/>
      <c r="E13" s="324"/>
      <c r="F13" s="324"/>
      <c r="G13" s="324"/>
      <c r="H13" s="324"/>
      <c r="I13" s="324"/>
      <c r="J13" s="324"/>
      <c r="K13" s="324"/>
      <c r="L13" s="324"/>
      <c r="M13" s="324"/>
      <c r="N13" s="324"/>
      <c r="O13" s="324"/>
      <c r="P13" s="324"/>
      <c r="Q13" s="324"/>
    </row>
    <row r="14" spans="1:24" x14ac:dyDescent="0.2">
      <c r="A14" s="747" t="s">
        <v>4</v>
      </c>
      <c r="B14" s="747"/>
      <c r="C14" s="747"/>
      <c r="D14" s="747"/>
      <c r="E14" s="747"/>
      <c r="F14" s="747"/>
      <c r="G14" s="747"/>
      <c r="H14" s="747"/>
      <c r="I14" s="747"/>
      <c r="J14" s="747"/>
      <c r="K14" s="747"/>
      <c r="L14" s="747"/>
      <c r="M14" s="747"/>
      <c r="N14" s="747"/>
      <c r="O14" s="747"/>
      <c r="P14" s="747"/>
      <c r="Q14" s="747"/>
      <c r="R14" s="747"/>
      <c r="S14" s="747"/>
      <c r="T14" s="747"/>
      <c r="U14" s="747"/>
      <c r="V14" s="747"/>
      <c r="W14" s="747"/>
      <c r="X14" s="747"/>
    </row>
    <row r="15" spans="1:24" ht="26.25" customHeight="1" x14ac:dyDescent="0.2">
      <c r="A15" s="748" t="s">
        <v>582</v>
      </c>
      <c r="B15" s="748"/>
      <c r="C15" s="748"/>
      <c r="D15" s="748"/>
      <c r="E15" s="748"/>
      <c r="F15" s="748"/>
      <c r="G15" s="748"/>
      <c r="H15" s="748"/>
      <c r="I15" s="748"/>
      <c r="J15" s="748"/>
      <c r="K15" s="748"/>
      <c r="L15" s="748"/>
      <c r="M15" s="748"/>
      <c r="N15" s="748"/>
      <c r="O15" s="748"/>
      <c r="P15" s="748"/>
      <c r="Q15" s="748"/>
      <c r="R15" s="748"/>
      <c r="S15" s="748"/>
      <c r="T15" s="748"/>
      <c r="U15" s="748"/>
      <c r="V15" s="748"/>
      <c r="W15" s="748"/>
      <c r="X15" s="748"/>
    </row>
    <row r="16" spans="1:24" x14ac:dyDescent="0.2">
      <c r="A16" s="324"/>
      <c r="B16" s="324"/>
      <c r="C16" s="324"/>
      <c r="D16" s="324"/>
      <c r="E16" s="324"/>
      <c r="F16" s="324"/>
      <c r="G16" s="324"/>
      <c r="H16" s="324"/>
      <c r="I16" s="324"/>
      <c r="J16" s="324"/>
      <c r="K16" s="324"/>
      <c r="L16" s="324"/>
      <c r="M16" s="324"/>
      <c r="N16" s="324"/>
      <c r="O16" s="324"/>
      <c r="P16" s="324"/>
      <c r="Q16" s="324"/>
    </row>
    <row r="17" spans="1:25" ht="12.75" customHeight="1" x14ac:dyDescent="0.2">
      <c r="A17" s="752" t="s">
        <v>5</v>
      </c>
      <c r="B17" s="753"/>
      <c r="C17" s="754"/>
      <c r="D17" s="755" t="s">
        <v>8</v>
      </c>
      <c r="E17" s="755" t="s">
        <v>18</v>
      </c>
      <c r="F17" s="757" t="s">
        <v>19</v>
      </c>
      <c r="G17" s="758"/>
      <c r="H17" s="757" t="s">
        <v>20</v>
      </c>
      <c r="I17" s="758"/>
      <c r="J17" s="752" t="s">
        <v>14</v>
      </c>
      <c r="K17" s="754"/>
      <c r="L17" s="752" t="s">
        <v>10</v>
      </c>
      <c r="M17" s="754"/>
      <c r="N17" s="752" t="s">
        <v>13</v>
      </c>
      <c r="O17" s="754"/>
      <c r="P17" s="752" t="s">
        <v>15</v>
      </c>
      <c r="Q17" s="754"/>
      <c r="R17" s="598" t="s">
        <v>28</v>
      </c>
      <c r="S17" s="598"/>
      <c r="T17" s="598"/>
      <c r="U17" s="598" t="s">
        <v>29</v>
      </c>
      <c r="V17" s="580" t="s">
        <v>31</v>
      </c>
      <c r="W17" s="587"/>
      <c r="X17" s="581"/>
    </row>
    <row r="18" spans="1:25" ht="24" x14ac:dyDescent="0.2">
      <c r="A18" s="64" t="s">
        <v>17</v>
      </c>
      <c r="B18" s="598" t="s">
        <v>6</v>
      </c>
      <c r="C18" s="598"/>
      <c r="D18" s="756"/>
      <c r="E18" s="756"/>
      <c r="F18" s="357" t="s">
        <v>21</v>
      </c>
      <c r="G18" s="357" t="s">
        <v>22</v>
      </c>
      <c r="H18" s="357" t="s">
        <v>23</v>
      </c>
      <c r="I18" s="357" t="s">
        <v>24</v>
      </c>
      <c r="J18" s="2" t="s">
        <v>11</v>
      </c>
      <c r="K18" s="2" t="s">
        <v>12</v>
      </c>
      <c r="L18" s="2" t="s">
        <v>11</v>
      </c>
      <c r="M18" s="2" t="s">
        <v>12</v>
      </c>
      <c r="N18" s="2" t="s">
        <v>11</v>
      </c>
      <c r="O18" s="2" t="s">
        <v>12</v>
      </c>
      <c r="P18" s="2" t="s">
        <v>11</v>
      </c>
      <c r="Q18" s="2" t="s">
        <v>12</v>
      </c>
      <c r="R18" s="2" t="s">
        <v>11</v>
      </c>
      <c r="S18" s="2" t="s">
        <v>12</v>
      </c>
      <c r="T18" s="2" t="s">
        <v>30</v>
      </c>
      <c r="U18" s="598"/>
      <c r="V18" s="25" t="s">
        <v>32</v>
      </c>
      <c r="W18" s="25" t="s">
        <v>33</v>
      </c>
      <c r="X18" s="25" t="s">
        <v>34</v>
      </c>
    </row>
    <row r="19" spans="1:25" ht="47.25" customHeight="1" x14ac:dyDescent="0.2">
      <c r="A19" s="327">
        <v>1</v>
      </c>
      <c r="B19" s="749" t="s">
        <v>583</v>
      </c>
      <c r="C19" s="750"/>
      <c r="D19" s="328" t="s">
        <v>207</v>
      </c>
      <c r="E19" s="328">
        <v>10</v>
      </c>
      <c r="F19" s="370">
        <f>$F$27*E19/100</f>
        <v>1079825</v>
      </c>
      <c r="G19" s="370">
        <f>$G$27*E19/100</f>
        <v>617490.19999999995</v>
      </c>
      <c r="H19" s="358">
        <f>SUM(J19+L19+N19+P19)</f>
        <v>27</v>
      </c>
      <c r="I19" s="358">
        <f>K19+M19+O19+Q19</f>
        <v>36</v>
      </c>
      <c r="J19" s="327">
        <v>9</v>
      </c>
      <c r="K19" s="330">
        <v>12</v>
      </c>
      <c r="L19" s="327">
        <v>9</v>
      </c>
      <c r="M19" s="329">
        <v>12</v>
      </c>
      <c r="N19" s="327">
        <v>9</v>
      </c>
      <c r="O19" s="329">
        <v>12</v>
      </c>
      <c r="P19" s="327"/>
      <c r="Q19" s="329"/>
      <c r="R19" s="29">
        <f t="shared" ref="R19:S27" si="0">J19+L19+N19+P19</f>
        <v>27</v>
      </c>
      <c r="S19" s="29">
        <f t="shared" si="0"/>
        <v>36</v>
      </c>
      <c r="T19" s="29">
        <f>S19-R19</f>
        <v>9</v>
      </c>
      <c r="U19" s="366" t="s">
        <v>584</v>
      </c>
      <c r="V19" s="3">
        <f>O19/N19*100</f>
        <v>133.33333333333331</v>
      </c>
      <c r="W19" s="3">
        <f>G19/F19*100</f>
        <v>57.184284490542446</v>
      </c>
      <c r="X19" s="3">
        <f>W19/V19*100</f>
        <v>42.888213367906843</v>
      </c>
    </row>
    <row r="20" spans="1:25" ht="87.75" customHeight="1" x14ac:dyDescent="0.2">
      <c r="A20" s="327">
        <v>2</v>
      </c>
      <c r="B20" s="749" t="s">
        <v>585</v>
      </c>
      <c r="C20" s="750"/>
      <c r="D20" s="328" t="s">
        <v>586</v>
      </c>
      <c r="E20" s="328">
        <v>20</v>
      </c>
      <c r="F20" s="370">
        <f t="shared" ref="F20:F26" si="1">$F$27*E20/100</f>
        <v>2159650</v>
      </c>
      <c r="G20" s="370">
        <f t="shared" ref="G20:G26" si="2">$G$27*E20/100</f>
        <v>1234980.3999999999</v>
      </c>
      <c r="H20" s="358">
        <f>SUM(J20+L20+N20+P20)</f>
        <v>1200006</v>
      </c>
      <c r="I20" s="358">
        <f t="shared" ref="I20:I27" si="3">K20+M20+O20+Q20</f>
        <v>2925981</v>
      </c>
      <c r="J20" s="327">
        <v>400002</v>
      </c>
      <c r="K20" s="330">
        <v>1224894</v>
      </c>
      <c r="L20" s="327">
        <v>400002</v>
      </c>
      <c r="M20" s="329">
        <v>834741</v>
      </c>
      <c r="N20" s="327">
        <v>400002</v>
      </c>
      <c r="O20" s="329">
        <v>866346</v>
      </c>
      <c r="P20" s="327"/>
      <c r="Q20" s="329"/>
      <c r="R20" s="29">
        <f t="shared" si="0"/>
        <v>1200006</v>
      </c>
      <c r="S20" s="29">
        <f t="shared" si="0"/>
        <v>2925981</v>
      </c>
      <c r="T20" s="29">
        <f>S20-R20</f>
        <v>1725975</v>
      </c>
      <c r="U20" s="366" t="s">
        <v>587</v>
      </c>
      <c r="V20" s="3">
        <f t="shared" ref="V20:V27" si="4">O20/N20*100</f>
        <v>216.58541707291462</v>
      </c>
      <c r="W20" s="3">
        <f t="shared" ref="W20:W27" si="5">G20/F20*100</f>
        <v>57.184284490542446</v>
      </c>
      <c r="X20" s="3">
        <f t="shared" ref="X20:X27" si="6">W20/V20*100</f>
        <v>26.402647631299693</v>
      </c>
    </row>
    <row r="21" spans="1:25" ht="89.25" customHeight="1" x14ac:dyDescent="0.2">
      <c r="A21" s="327">
        <v>3</v>
      </c>
      <c r="B21" s="749" t="s">
        <v>588</v>
      </c>
      <c r="C21" s="750"/>
      <c r="D21" s="328" t="s">
        <v>586</v>
      </c>
      <c r="E21" s="328">
        <v>10</v>
      </c>
      <c r="F21" s="370">
        <f t="shared" si="1"/>
        <v>1079825</v>
      </c>
      <c r="G21" s="370">
        <f t="shared" si="2"/>
        <v>617490.19999999995</v>
      </c>
      <c r="H21" s="358">
        <f t="shared" ref="H21:H26" si="7">SUM(J21+L21+N21+P21)</f>
        <v>19746</v>
      </c>
      <c r="I21" s="358">
        <f t="shared" si="3"/>
        <v>2396837</v>
      </c>
      <c r="J21" s="327">
        <v>6582</v>
      </c>
      <c r="K21" s="330">
        <v>28855</v>
      </c>
      <c r="L21" s="327">
        <v>6582</v>
      </c>
      <c r="M21" s="329">
        <v>1206323</v>
      </c>
      <c r="N21" s="327">
        <v>6582</v>
      </c>
      <c r="O21" s="329">
        <v>1161659</v>
      </c>
      <c r="P21" s="327"/>
      <c r="Q21" s="329"/>
      <c r="R21" s="29">
        <f t="shared" si="0"/>
        <v>19746</v>
      </c>
      <c r="S21" s="29">
        <f t="shared" si="0"/>
        <v>2396837</v>
      </c>
      <c r="T21" s="29">
        <f t="shared" ref="T21:T27" si="8">S21-R21</f>
        <v>2377091</v>
      </c>
      <c r="U21" s="366" t="s">
        <v>589</v>
      </c>
      <c r="V21" s="3">
        <f t="shared" si="4"/>
        <v>17649.027651169858</v>
      </c>
      <c r="W21" s="3">
        <f t="shared" si="5"/>
        <v>57.184284490542446</v>
      </c>
      <c r="X21" s="3">
        <f t="shared" si="6"/>
        <v>0.32400813019720104</v>
      </c>
    </row>
    <row r="22" spans="1:25" ht="43.5" customHeight="1" x14ac:dyDescent="0.2">
      <c r="A22" s="327">
        <v>4</v>
      </c>
      <c r="B22" s="749" t="s">
        <v>590</v>
      </c>
      <c r="C22" s="750"/>
      <c r="D22" s="328" t="s">
        <v>207</v>
      </c>
      <c r="E22" s="328">
        <v>10</v>
      </c>
      <c r="F22" s="370">
        <f t="shared" si="1"/>
        <v>1079825</v>
      </c>
      <c r="G22" s="370">
        <f t="shared" si="2"/>
        <v>617490.19999999995</v>
      </c>
      <c r="H22" s="358">
        <f t="shared" si="7"/>
        <v>27</v>
      </c>
      <c r="I22" s="358">
        <f t="shared" si="3"/>
        <v>36</v>
      </c>
      <c r="J22" s="327">
        <v>9</v>
      </c>
      <c r="K22" s="330">
        <v>12</v>
      </c>
      <c r="L22" s="327">
        <v>9</v>
      </c>
      <c r="M22" s="329">
        <v>12</v>
      </c>
      <c r="N22" s="327">
        <v>9</v>
      </c>
      <c r="O22" s="329">
        <v>12</v>
      </c>
      <c r="P22" s="327"/>
      <c r="Q22" s="329"/>
      <c r="R22" s="29">
        <f t="shared" si="0"/>
        <v>27</v>
      </c>
      <c r="S22" s="29">
        <f t="shared" si="0"/>
        <v>36</v>
      </c>
      <c r="T22" s="29">
        <f>S22-R22</f>
        <v>9</v>
      </c>
      <c r="U22" s="366" t="s">
        <v>591</v>
      </c>
      <c r="V22" s="3">
        <f t="shared" si="4"/>
        <v>133.33333333333331</v>
      </c>
      <c r="W22" s="3">
        <f t="shared" si="5"/>
        <v>57.184284490542446</v>
      </c>
      <c r="X22" s="3">
        <f t="shared" si="6"/>
        <v>42.888213367906843</v>
      </c>
    </row>
    <row r="23" spans="1:25" ht="45" customHeight="1" x14ac:dyDescent="0.2">
      <c r="A23" s="327">
        <v>5</v>
      </c>
      <c r="B23" s="749" t="s">
        <v>592</v>
      </c>
      <c r="C23" s="750"/>
      <c r="D23" s="328" t="s">
        <v>586</v>
      </c>
      <c r="E23" s="328">
        <v>20</v>
      </c>
      <c r="F23" s="370">
        <f t="shared" si="1"/>
        <v>2159650</v>
      </c>
      <c r="G23" s="370">
        <f t="shared" si="2"/>
        <v>1234980.3999999999</v>
      </c>
      <c r="H23" s="358">
        <f t="shared" si="7"/>
        <v>2412</v>
      </c>
      <c r="I23" s="358">
        <f t="shared" si="3"/>
        <v>191547</v>
      </c>
      <c r="J23" s="327">
        <v>804</v>
      </c>
      <c r="K23" s="330">
        <v>2908</v>
      </c>
      <c r="L23" s="327">
        <v>804</v>
      </c>
      <c r="M23" s="329">
        <v>66335</v>
      </c>
      <c r="N23" s="327">
        <v>804</v>
      </c>
      <c r="O23" s="329">
        <v>122304</v>
      </c>
      <c r="P23" s="327"/>
      <c r="Q23" s="329"/>
      <c r="R23" s="29">
        <f t="shared" si="0"/>
        <v>2412</v>
      </c>
      <c r="S23" s="29">
        <f t="shared" si="0"/>
        <v>191547</v>
      </c>
      <c r="T23" s="29">
        <f t="shared" si="8"/>
        <v>189135</v>
      </c>
      <c r="U23" s="366" t="s">
        <v>593</v>
      </c>
      <c r="V23" s="3">
        <f t="shared" si="4"/>
        <v>15211.940298507463</v>
      </c>
      <c r="W23" s="3">
        <f t="shared" si="5"/>
        <v>57.184284490542446</v>
      </c>
      <c r="X23" s="3">
        <f t="shared" si="6"/>
        <v>0.37591709780870719</v>
      </c>
      <c r="Y23" s="367"/>
    </row>
    <row r="24" spans="1:25" ht="63.75" customHeight="1" x14ac:dyDescent="0.2">
      <c r="A24" s="327">
        <v>6</v>
      </c>
      <c r="B24" s="749" t="s">
        <v>594</v>
      </c>
      <c r="C24" s="750"/>
      <c r="D24" s="328" t="s">
        <v>99</v>
      </c>
      <c r="E24" s="328">
        <v>10</v>
      </c>
      <c r="F24" s="370">
        <f t="shared" si="1"/>
        <v>1079825</v>
      </c>
      <c r="G24" s="370">
        <f t="shared" si="2"/>
        <v>617490.19999999995</v>
      </c>
      <c r="H24" s="358">
        <f t="shared" si="7"/>
        <v>135</v>
      </c>
      <c r="I24" s="358">
        <f t="shared" si="3"/>
        <v>603</v>
      </c>
      <c r="J24" s="327">
        <v>45</v>
      </c>
      <c r="K24" s="330">
        <v>167</v>
      </c>
      <c r="L24" s="327">
        <v>45</v>
      </c>
      <c r="M24" s="329">
        <v>197</v>
      </c>
      <c r="N24" s="327">
        <v>45</v>
      </c>
      <c r="O24" s="329">
        <v>239</v>
      </c>
      <c r="P24" s="327"/>
      <c r="Q24" s="329"/>
      <c r="R24" s="29">
        <f t="shared" si="0"/>
        <v>135</v>
      </c>
      <c r="S24" s="29">
        <f t="shared" si="0"/>
        <v>603</v>
      </c>
      <c r="T24" s="29">
        <f>S24-R24</f>
        <v>468</v>
      </c>
      <c r="U24" s="366" t="s">
        <v>595</v>
      </c>
      <c r="V24" s="3">
        <f t="shared" si="4"/>
        <v>531.11111111111109</v>
      </c>
      <c r="W24" s="3">
        <f t="shared" si="5"/>
        <v>57.184284490542446</v>
      </c>
      <c r="X24" s="3">
        <f t="shared" si="6"/>
        <v>10.766915489851089</v>
      </c>
    </row>
    <row r="25" spans="1:25" ht="100.5" customHeight="1" x14ac:dyDescent="0.2">
      <c r="A25" s="327">
        <v>7</v>
      </c>
      <c r="B25" s="749" t="s">
        <v>596</v>
      </c>
      <c r="C25" s="750"/>
      <c r="D25" s="328" t="s">
        <v>99</v>
      </c>
      <c r="E25" s="328">
        <v>10</v>
      </c>
      <c r="F25" s="370">
        <f t="shared" si="1"/>
        <v>1079825</v>
      </c>
      <c r="G25" s="370">
        <f t="shared" si="2"/>
        <v>617490.19999999995</v>
      </c>
      <c r="H25" s="358">
        <f t="shared" si="7"/>
        <v>900</v>
      </c>
      <c r="I25" s="358">
        <f t="shared" si="3"/>
        <v>619</v>
      </c>
      <c r="J25" s="327">
        <v>300</v>
      </c>
      <c r="K25" s="330">
        <v>353</v>
      </c>
      <c r="L25" s="327">
        <v>300</v>
      </c>
      <c r="M25" s="329">
        <v>129</v>
      </c>
      <c r="N25" s="327">
        <v>300</v>
      </c>
      <c r="O25" s="329">
        <v>137</v>
      </c>
      <c r="P25" s="327"/>
      <c r="Q25" s="329"/>
      <c r="R25" s="29">
        <f t="shared" si="0"/>
        <v>900</v>
      </c>
      <c r="S25" s="29">
        <f t="shared" si="0"/>
        <v>619</v>
      </c>
      <c r="T25" s="29">
        <f t="shared" si="8"/>
        <v>-281</v>
      </c>
      <c r="U25" s="366" t="s">
        <v>597</v>
      </c>
      <c r="V25" s="3">
        <f t="shared" si="4"/>
        <v>45.666666666666664</v>
      </c>
      <c r="W25" s="3">
        <f t="shared" si="5"/>
        <v>57.184284490542446</v>
      </c>
      <c r="X25" s="3">
        <f t="shared" si="6"/>
        <v>125.22106092819514</v>
      </c>
    </row>
    <row r="26" spans="1:25" ht="44.25" customHeight="1" x14ac:dyDescent="0.2">
      <c r="A26" s="327">
        <v>8</v>
      </c>
      <c r="B26" s="749" t="s">
        <v>598</v>
      </c>
      <c r="C26" s="750"/>
      <c r="D26" s="328" t="s">
        <v>45</v>
      </c>
      <c r="E26" s="328">
        <v>10</v>
      </c>
      <c r="F26" s="370">
        <f t="shared" si="1"/>
        <v>1079825</v>
      </c>
      <c r="G26" s="370">
        <f t="shared" si="2"/>
        <v>617490.19999999995</v>
      </c>
      <c r="H26" s="358">
        <f t="shared" si="7"/>
        <v>9</v>
      </c>
      <c r="I26" s="358">
        <f t="shared" si="3"/>
        <v>30</v>
      </c>
      <c r="J26" s="327">
        <v>3</v>
      </c>
      <c r="K26" s="330">
        <v>12</v>
      </c>
      <c r="L26" s="327">
        <v>3</v>
      </c>
      <c r="M26" s="329">
        <v>12</v>
      </c>
      <c r="N26" s="327">
        <v>3</v>
      </c>
      <c r="O26" s="329">
        <v>6</v>
      </c>
      <c r="P26" s="327"/>
      <c r="Q26" s="329"/>
      <c r="R26" s="29">
        <f t="shared" si="0"/>
        <v>9</v>
      </c>
      <c r="S26" s="29">
        <f t="shared" si="0"/>
        <v>30</v>
      </c>
      <c r="T26" s="29">
        <f>S26-R26</f>
        <v>21</v>
      </c>
      <c r="U26" s="366" t="s">
        <v>599</v>
      </c>
      <c r="V26" s="3">
        <f t="shared" si="4"/>
        <v>200</v>
      </c>
      <c r="W26" s="3">
        <f t="shared" si="5"/>
        <v>57.184284490542446</v>
      </c>
      <c r="X26" s="3">
        <f t="shared" si="6"/>
        <v>28.592142245271223</v>
      </c>
    </row>
    <row r="27" spans="1:25" s="1" customFormat="1" ht="36.75" customHeight="1" x14ac:dyDescent="0.2">
      <c r="A27" s="575" t="s">
        <v>25</v>
      </c>
      <c r="B27" s="576"/>
      <c r="C27" s="577"/>
      <c r="D27" s="9"/>
      <c r="E27" s="9">
        <f>SUM(E19:E26)</f>
        <v>100</v>
      </c>
      <c r="F27" s="56">
        <v>10798250</v>
      </c>
      <c r="G27" s="56">
        <v>6174902</v>
      </c>
      <c r="H27" s="9">
        <f t="shared" ref="H27:Q27" si="9">SUM(H19:H26)</f>
        <v>1223262</v>
      </c>
      <c r="I27" s="358">
        <f t="shared" si="3"/>
        <v>5515689</v>
      </c>
      <c r="J27" s="9">
        <f t="shared" si="9"/>
        <v>407754</v>
      </c>
      <c r="K27" s="9">
        <v>1257213</v>
      </c>
      <c r="L27" s="9">
        <f t="shared" si="9"/>
        <v>407754</v>
      </c>
      <c r="M27" s="9">
        <f t="shared" si="9"/>
        <v>2107761</v>
      </c>
      <c r="N27" s="9">
        <f t="shared" si="9"/>
        <v>407754</v>
      </c>
      <c r="O27" s="9">
        <f t="shared" si="9"/>
        <v>2150715</v>
      </c>
      <c r="P27" s="9">
        <f t="shared" si="9"/>
        <v>0</v>
      </c>
      <c r="Q27" s="9">
        <f t="shared" si="9"/>
        <v>0</v>
      </c>
      <c r="R27" s="8">
        <f t="shared" si="0"/>
        <v>1223262</v>
      </c>
      <c r="S27" s="8">
        <f t="shared" si="0"/>
        <v>5515689</v>
      </c>
      <c r="T27" s="8">
        <f t="shared" si="8"/>
        <v>4292427</v>
      </c>
      <c r="U27" s="8"/>
      <c r="V27" s="3">
        <f t="shared" si="4"/>
        <v>527.45405317912275</v>
      </c>
      <c r="W27" s="3">
        <f t="shared" si="5"/>
        <v>57.184284490542446</v>
      </c>
      <c r="X27" s="3">
        <f t="shared" si="6"/>
        <v>10.84156698500575</v>
      </c>
    </row>
    <row r="28" spans="1:25" s="1" customFormat="1" ht="14.25" customHeight="1" x14ac:dyDescent="0.2">
      <c r="F28" s="369"/>
    </row>
    <row r="29" spans="1:25" s="1" customFormat="1" ht="14.25" customHeight="1" x14ac:dyDescent="0.2">
      <c r="B29" s="14"/>
      <c r="F29" s="369"/>
      <c r="H29" s="1" t="s">
        <v>27</v>
      </c>
    </row>
    <row r="30" spans="1:25" x14ac:dyDescent="0.2">
      <c r="J30" s="371"/>
      <c r="K30" s="371"/>
      <c r="L30" s="371"/>
      <c r="M30" s="371"/>
      <c r="N30" s="371"/>
      <c r="O30" s="371"/>
      <c r="P30" s="371"/>
    </row>
    <row r="31" spans="1:25" x14ac:dyDescent="0.2">
      <c r="J31" s="371"/>
      <c r="K31" s="371"/>
      <c r="L31" s="371"/>
      <c r="M31" s="371"/>
      <c r="N31" s="371"/>
      <c r="O31" s="371"/>
      <c r="P31" s="371"/>
    </row>
    <row r="32" spans="1:25" x14ac:dyDescent="0.2">
      <c r="J32" s="371"/>
      <c r="K32" s="371"/>
      <c r="L32" s="371"/>
      <c r="M32" s="371"/>
      <c r="N32" s="371"/>
      <c r="O32" s="371"/>
      <c r="P32" s="371"/>
    </row>
    <row r="33" spans="10:16" x14ac:dyDescent="0.2">
      <c r="J33" s="371"/>
      <c r="K33" s="371"/>
      <c r="L33" s="371"/>
      <c r="M33" s="371"/>
      <c r="N33" s="371"/>
      <c r="O33" s="371"/>
      <c r="P33" s="371"/>
    </row>
    <row r="34" spans="10:16" x14ac:dyDescent="0.2">
      <c r="J34" s="371"/>
      <c r="K34" s="371"/>
      <c r="L34" s="371"/>
      <c r="M34" s="371"/>
      <c r="N34" s="371"/>
      <c r="O34" s="371"/>
      <c r="P34" s="371"/>
    </row>
    <row r="35" spans="10:16" x14ac:dyDescent="0.2">
      <c r="J35" s="371"/>
      <c r="K35" s="371"/>
      <c r="L35" s="371"/>
      <c r="M35" s="371"/>
      <c r="N35" s="371"/>
      <c r="O35" s="371"/>
      <c r="P35" s="371"/>
    </row>
    <row r="36" spans="10:16" x14ac:dyDescent="0.2">
      <c r="J36" s="371"/>
      <c r="K36" s="371"/>
      <c r="L36" s="371"/>
      <c r="M36" s="371"/>
      <c r="N36" s="371"/>
      <c r="O36" s="371"/>
      <c r="P36" s="371"/>
    </row>
  </sheetData>
  <mergeCells count="31">
    <mergeCell ref="B25:C25"/>
    <mergeCell ref="B26:C26"/>
    <mergeCell ref="A27:C27"/>
    <mergeCell ref="B19:C19"/>
    <mergeCell ref="B20:C20"/>
    <mergeCell ref="B21:C21"/>
    <mergeCell ref="B22:C22"/>
    <mergeCell ref="B23:C23"/>
    <mergeCell ref="B24:C24"/>
    <mergeCell ref="B18:C18"/>
    <mergeCell ref="A7:X7"/>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A6:X6"/>
    <mergeCell ref="A1:X1"/>
    <mergeCell ref="A2:X2"/>
    <mergeCell ref="A3:X3"/>
    <mergeCell ref="A4:X4"/>
    <mergeCell ref="A5:X5"/>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
  <sheetViews>
    <sheetView topLeftCell="A25" workbookViewId="0">
      <selection activeCell="G29" sqref="G29"/>
    </sheetView>
  </sheetViews>
  <sheetFormatPr baseColWidth="10" defaultRowHeight="12.75" x14ac:dyDescent="0.2"/>
  <cols>
    <col min="1" max="1" width="10.85546875" style="365" customWidth="1"/>
    <col min="2" max="2" width="6.5703125" style="365" customWidth="1"/>
    <col min="3" max="3" width="40.7109375" style="365" customWidth="1"/>
    <col min="4" max="4" width="11.42578125" style="365"/>
    <col min="5" max="5" width="10.28515625" style="365" customWidth="1"/>
    <col min="6" max="6" width="12.42578125" style="365" customWidth="1"/>
    <col min="7" max="7" width="10.5703125" style="365" customWidth="1"/>
    <col min="8" max="8" width="13.5703125" style="365" hidden="1" customWidth="1"/>
    <col min="9" max="13" width="9.7109375" style="365" hidden="1" customWidth="1"/>
    <col min="14" max="15" width="9.7109375" style="365" customWidth="1"/>
    <col min="16" max="20" width="9.7109375" style="365" hidden="1" customWidth="1"/>
    <col min="21" max="21" width="44.7109375" style="365" customWidth="1"/>
    <col min="22" max="23" width="8.85546875" style="365" customWidth="1"/>
    <col min="24" max="24" width="9.85546875" style="365" customWidth="1"/>
    <col min="25" max="16384" width="11.42578125" style="365"/>
  </cols>
  <sheetData>
    <row r="1" spans="1:24" x14ac:dyDescent="0.2">
      <c r="A1" s="574" t="s">
        <v>339</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74" t="s">
        <v>55</v>
      </c>
      <c r="B4" s="574"/>
      <c r="C4" s="574"/>
      <c r="D4" s="574"/>
      <c r="E4" s="574"/>
      <c r="F4" s="574"/>
      <c r="G4" s="574"/>
      <c r="H4" s="574"/>
      <c r="I4" s="574"/>
      <c r="J4" s="574"/>
      <c r="K4" s="574"/>
      <c r="L4" s="574"/>
      <c r="M4" s="574"/>
      <c r="N4" s="574"/>
      <c r="O4" s="574"/>
      <c r="P4" s="574"/>
      <c r="Q4" s="574"/>
      <c r="R4" s="574"/>
      <c r="S4" s="574"/>
      <c r="T4" s="574"/>
      <c r="U4" s="574"/>
      <c r="V4" s="574"/>
      <c r="W4" s="574"/>
      <c r="X4" s="574"/>
    </row>
    <row r="5" spans="1:24" hidden="1" x14ac:dyDescent="0.2">
      <c r="A5" s="574" t="s">
        <v>56</v>
      </c>
      <c r="B5" s="574"/>
      <c r="C5" s="574"/>
      <c r="D5" s="574"/>
      <c r="E5" s="574"/>
      <c r="F5" s="574"/>
      <c r="G5" s="574"/>
      <c r="H5" s="574"/>
      <c r="I5" s="574"/>
      <c r="J5" s="574"/>
      <c r="K5" s="574"/>
      <c r="L5" s="574"/>
      <c r="M5" s="574"/>
      <c r="N5" s="574"/>
      <c r="O5" s="574"/>
      <c r="P5" s="574"/>
      <c r="Q5" s="574"/>
      <c r="R5" s="574"/>
      <c r="S5" s="574"/>
      <c r="T5" s="574"/>
      <c r="U5" s="574"/>
      <c r="V5" s="574"/>
      <c r="W5" s="574"/>
      <c r="X5" s="574"/>
    </row>
    <row r="6" spans="1:24" x14ac:dyDescent="0.2">
      <c r="A6" s="574" t="s">
        <v>57</v>
      </c>
      <c r="B6" s="574"/>
      <c r="C6" s="574"/>
      <c r="D6" s="574"/>
      <c r="E6" s="574"/>
      <c r="F6" s="574"/>
      <c r="G6" s="574"/>
      <c r="H6" s="574"/>
      <c r="I6" s="574"/>
      <c r="J6" s="574"/>
      <c r="K6" s="574"/>
      <c r="L6" s="574"/>
      <c r="M6" s="574"/>
      <c r="N6" s="574"/>
      <c r="O6" s="574"/>
      <c r="P6" s="574"/>
      <c r="Q6" s="574"/>
      <c r="R6" s="574"/>
      <c r="S6" s="574"/>
      <c r="T6" s="574"/>
      <c r="U6" s="574"/>
      <c r="V6" s="574"/>
      <c r="W6" s="574"/>
      <c r="X6" s="574"/>
    </row>
    <row r="7" spans="1:24" hidden="1" x14ac:dyDescent="0.2">
      <c r="A7" s="574" t="s">
        <v>130</v>
      </c>
      <c r="B7" s="574"/>
      <c r="C7" s="574"/>
      <c r="D7" s="574"/>
      <c r="E7" s="574"/>
      <c r="F7" s="574"/>
      <c r="G7" s="574"/>
      <c r="H7" s="574"/>
      <c r="I7" s="574"/>
      <c r="J7" s="574"/>
      <c r="K7" s="574"/>
      <c r="L7" s="574"/>
      <c r="M7" s="574"/>
      <c r="N7" s="574"/>
      <c r="O7" s="574"/>
      <c r="P7" s="574"/>
      <c r="Q7" s="574"/>
      <c r="R7" s="574"/>
      <c r="S7" s="574"/>
      <c r="T7" s="574"/>
      <c r="U7" s="574"/>
      <c r="V7" s="574"/>
      <c r="W7" s="574"/>
      <c r="X7" s="574"/>
    </row>
    <row r="9" spans="1:24" x14ac:dyDescent="0.2">
      <c r="A9" s="285" t="s">
        <v>423</v>
      </c>
      <c r="B9" s="286">
        <v>226</v>
      </c>
      <c r="C9" s="299" t="s">
        <v>529</v>
      </c>
      <c r="D9" s="299"/>
      <c r="E9" s="1"/>
      <c r="F9" s="1"/>
      <c r="G9" s="1"/>
      <c r="H9" s="1"/>
      <c r="I9" s="1"/>
      <c r="J9" s="1"/>
      <c r="K9" s="1"/>
      <c r="L9" s="1"/>
      <c r="M9" s="1"/>
      <c r="N9" s="1"/>
      <c r="O9" s="1"/>
      <c r="P9" s="1"/>
      <c r="Q9" s="1"/>
    </row>
    <row r="10" spans="1:24" x14ac:dyDescent="0.2">
      <c r="A10" s="285" t="s">
        <v>1</v>
      </c>
      <c r="B10" s="286">
        <v>7</v>
      </c>
      <c r="C10" s="299" t="s">
        <v>530</v>
      </c>
      <c r="D10" s="299"/>
      <c r="E10" s="324"/>
      <c r="F10" s="324"/>
      <c r="G10" s="324"/>
      <c r="H10" s="324"/>
      <c r="I10" s="324"/>
      <c r="J10" s="324"/>
      <c r="K10" s="324"/>
      <c r="L10" s="324"/>
      <c r="M10" s="324"/>
      <c r="N10" s="324"/>
      <c r="O10" s="324"/>
      <c r="P10" s="324"/>
      <c r="Q10" s="324"/>
    </row>
    <row r="11" spans="1:24" x14ac:dyDescent="0.2">
      <c r="A11" s="285" t="s">
        <v>426</v>
      </c>
      <c r="B11" s="286">
        <v>9</v>
      </c>
      <c r="C11" s="299" t="s">
        <v>560</v>
      </c>
      <c r="D11" s="299"/>
      <c r="E11" s="324"/>
      <c r="F11" s="324"/>
      <c r="G11" s="324"/>
      <c r="H11" s="324"/>
      <c r="I11" s="324"/>
      <c r="J11" s="324"/>
      <c r="K11" s="324"/>
      <c r="L11" s="324"/>
      <c r="M11" s="324"/>
      <c r="N11" s="324"/>
      <c r="O11" s="324"/>
      <c r="P11" s="324"/>
      <c r="Q11" s="324"/>
    </row>
    <row r="12" spans="1:24" x14ac:dyDescent="0.2">
      <c r="A12" s="285" t="s">
        <v>7</v>
      </c>
      <c r="B12" s="289">
        <v>19</v>
      </c>
      <c r="C12" s="299" t="s">
        <v>532</v>
      </c>
      <c r="D12" s="299"/>
      <c r="E12" s="324"/>
      <c r="F12" s="324"/>
      <c r="G12" s="324"/>
      <c r="H12" s="324"/>
      <c r="I12" s="324"/>
      <c r="J12" s="324"/>
      <c r="K12" s="324"/>
      <c r="L12" s="324"/>
      <c r="M12" s="324"/>
      <c r="N12" s="324"/>
      <c r="O12" s="324"/>
      <c r="P12" s="324"/>
      <c r="Q12" s="324"/>
    </row>
    <row r="13" spans="1:24" x14ac:dyDescent="0.2">
      <c r="A13" s="285" t="s">
        <v>411</v>
      </c>
      <c r="B13" s="286">
        <v>2</v>
      </c>
      <c r="C13" s="299" t="s">
        <v>561</v>
      </c>
      <c r="D13" s="299"/>
      <c r="E13" s="324"/>
      <c r="F13" s="324"/>
      <c r="G13" s="324"/>
      <c r="H13" s="324"/>
      <c r="I13" s="324"/>
      <c r="J13" s="324"/>
      <c r="K13" s="324"/>
      <c r="L13" s="324"/>
      <c r="M13" s="324"/>
      <c r="N13" s="324"/>
      <c r="O13" s="324"/>
      <c r="P13" s="324"/>
      <c r="Q13" s="324"/>
    </row>
    <row r="14" spans="1:24" x14ac:dyDescent="0.2">
      <c r="A14" s="324"/>
      <c r="B14" s="324"/>
      <c r="C14" s="324"/>
      <c r="D14" s="324"/>
      <c r="E14" s="324"/>
      <c r="F14" s="324"/>
      <c r="G14" s="324"/>
      <c r="H14" s="324"/>
      <c r="I14" s="324"/>
      <c r="J14" s="324"/>
      <c r="K14" s="324"/>
      <c r="L14" s="324"/>
      <c r="M14" s="324"/>
      <c r="N14" s="324"/>
      <c r="O14" s="324"/>
      <c r="P14" s="324"/>
      <c r="Q14" s="324" t="s">
        <v>40</v>
      </c>
    </row>
    <row r="15" spans="1:24" x14ac:dyDescent="0.2">
      <c r="A15" s="747" t="s">
        <v>4</v>
      </c>
      <c r="B15" s="747"/>
      <c r="C15" s="747"/>
      <c r="D15" s="747"/>
      <c r="E15" s="747"/>
      <c r="F15" s="747"/>
      <c r="G15" s="747"/>
      <c r="H15" s="747"/>
      <c r="I15" s="747"/>
      <c r="J15" s="747"/>
      <c r="K15" s="747"/>
      <c r="L15" s="747"/>
      <c r="M15" s="747"/>
      <c r="N15" s="747"/>
      <c r="O15" s="747"/>
      <c r="P15" s="747"/>
      <c r="Q15" s="747"/>
      <c r="R15" s="747"/>
      <c r="S15" s="747"/>
      <c r="T15" s="747"/>
      <c r="U15" s="747"/>
      <c r="V15" s="747"/>
      <c r="W15" s="747"/>
      <c r="X15" s="747"/>
    </row>
    <row r="16" spans="1:24" ht="27" customHeight="1" x14ac:dyDescent="0.2">
      <c r="A16" s="748" t="s">
        <v>562</v>
      </c>
      <c r="B16" s="748"/>
      <c r="C16" s="748"/>
      <c r="D16" s="748"/>
      <c r="E16" s="748"/>
      <c r="F16" s="748"/>
      <c r="G16" s="748"/>
      <c r="H16" s="748"/>
      <c r="I16" s="748"/>
      <c r="J16" s="748"/>
      <c r="K16" s="748"/>
      <c r="L16" s="748"/>
      <c r="M16" s="748"/>
      <c r="N16" s="748"/>
      <c r="O16" s="748"/>
      <c r="P16" s="748"/>
      <c r="Q16" s="748"/>
      <c r="R16" s="748"/>
      <c r="S16" s="748"/>
      <c r="T16" s="748"/>
      <c r="U16" s="748"/>
      <c r="V16" s="748"/>
      <c r="W16" s="748"/>
      <c r="X16" s="748"/>
    </row>
    <row r="17" spans="1:24" x14ac:dyDescent="0.2">
      <c r="A17" s="324"/>
      <c r="B17" s="324"/>
      <c r="C17" s="324"/>
      <c r="D17" s="324"/>
      <c r="E17" s="324"/>
      <c r="F17" s="324"/>
      <c r="G17" s="324"/>
      <c r="H17" s="324"/>
      <c r="I17" s="324"/>
      <c r="J17" s="324"/>
      <c r="K17" s="324"/>
      <c r="L17" s="324"/>
      <c r="M17" s="324"/>
      <c r="N17" s="324"/>
      <c r="O17" s="324"/>
      <c r="P17" s="324"/>
      <c r="Q17" s="324"/>
    </row>
    <row r="18" spans="1:24" ht="12.75" customHeight="1" x14ac:dyDescent="0.2">
      <c r="A18" s="588" t="s">
        <v>5</v>
      </c>
      <c r="B18" s="589"/>
      <c r="C18" s="590"/>
      <c r="D18" s="578" t="s">
        <v>8</v>
      </c>
      <c r="E18" s="578" t="s">
        <v>18</v>
      </c>
      <c r="F18" s="580" t="s">
        <v>19</v>
      </c>
      <c r="G18" s="581"/>
      <c r="H18" s="580" t="s">
        <v>20</v>
      </c>
      <c r="I18" s="581"/>
      <c r="J18" s="588" t="s">
        <v>14</v>
      </c>
      <c r="K18" s="590"/>
      <c r="L18" s="588" t="s">
        <v>10</v>
      </c>
      <c r="M18" s="590"/>
      <c r="N18" s="588" t="s">
        <v>13</v>
      </c>
      <c r="O18" s="590"/>
      <c r="P18" s="588" t="s">
        <v>15</v>
      </c>
      <c r="Q18" s="590"/>
      <c r="R18" s="586" t="s">
        <v>28</v>
      </c>
      <c r="S18" s="586"/>
      <c r="T18" s="586"/>
      <c r="U18" s="598" t="s">
        <v>29</v>
      </c>
      <c r="V18" s="580" t="s">
        <v>31</v>
      </c>
      <c r="W18" s="587"/>
      <c r="X18" s="581"/>
    </row>
    <row r="19" spans="1:24" ht="22.5" customHeight="1" x14ac:dyDescent="0.2">
      <c r="A19" s="26" t="s">
        <v>17</v>
      </c>
      <c r="B19" s="586" t="s">
        <v>6</v>
      </c>
      <c r="C19" s="586"/>
      <c r="D19" s="579"/>
      <c r="E19" s="579"/>
      <c r="F19" s="25" t="s">
        <v>21</v>
      </c>
      <c r="G19" s="25" t="s">
        <v>22</v>
      </c>
      <c r="H19" s="25" t="s">
        <v>23</v>
      </c>
      <c r="I19" s="25" t="s">
        <v>24</v>
      </c>
      <c r="J19" s="2" t="s">
        <v>11</v>
      </c>
      <c r="K19" s="2" t="s">
        <v>12</v>
      </c>
      <c r="L19" s="2" t="s">
        <v>11</v>
      </c>
      <c r="M19" s="2" t="s">
        <v>12</v>
      </c>
      <c r="N19" s="2" t="s">
        <v>11</v>
      </c>
      <c r="O19" s="2" t="s">
        <v>12</v>
      </c>
      <c r="P19" s="2" t="s">
        <v>11</v>
      </c>
      <c r="Q19" s="2" t="s">
        <v>12</v>
      </c>
      <c r="R19" s="2" t="s">
        <v>11</v>
      </c>
      <c r="S19" s="2" t="s">
        <v>12</v>
      </c>
      <c r="T19" s="2" t="s">
        <v>30</v>
      </c>
      <c r="U19" s="598"/>
      <c r="V19" s="25" t="s">
        <v>32</v>
      </c>
      <c r="W19" s="25" t="s">
        <v>33</v>
      </c>
      <c r="X19" s="25" t="s">
        <v>34</v>
      </c>
    </row>
    <row r="20" spans="1:24" ht="111" customHeight="1" x14ac:dyDescent="0.2">
      <c r="A20" s="327">
        <v>1</v>
      </c>
      <c r="B20" s="749" t="s">
        <v>563</v>
      </c>
      <c r="C20" s="750"/>
      <c r="D20" s="328" t="s">
        <v>207</v>
      </c>
      <c r="E20" s="328">
        <v>15</v>
      </c>
      <c r="F20" s="370">
        <f>$F$28*E20/100</f>
        <v>395395.65</v>
      </c>
      <c r="G20" s="370">
        <f>$G$28*E20/100</f>
        <v>203994.9</v>
      </c>
      <c r="H20" s="358">
        <f>SUM(J20+L20+N20+P20)</f>
        <v>27</v>
      </c>
      <c r="I20" s="358">
        <f>K20+M20+O20+Q20</f>
        <v>36</v>
      </c>
      <c r="J20" s="327">
        <v>9</v>
      </c>
      <c r="K20" s="330">
        <v>12</v>
      </c>
      <c r="L20" s="327">
        <v>9</v>
      </c>
      <c r="M20" s="329">
        <v>12</v>
      </c>
      <c r="N20" s="327">
        <v>9</v>
      </c>
      <c r="O20" s="329">
        <v>12</v>
      </c>
      <c r="P20" s="327"/>
      <c r="Q20" s="329"/>
      <c r="R20" s="29">
        <f t="shared" ref="R20:S28" si="0">J20+L20+N20+P20</f>
        <v>27</v>
      </c>
      <c r="S20" s="29">
        <f t="shared" si="0"/>
        <v>36</v>
      </c>
      <c r="T20" s="29">
        <f>S20-R20</f>
        <v>9</v>
      </c>
      <c r="U20" s="366" t="s">
        <v>564</v>
      </c>
      <c r="V20" s="3">
        <f>O20/N20*100</f>
        <v>133.33333333333331</v>
      </c>
      <c r="W20" s="3">
        <f>G20/F20*100</f>
        <v>51.592600980815043</v>
      </c>
      <c r="X20" s="3">
        <f>W20/V20*100</f>
        <v>38.694450735611284</v>
      </c>
    </row>
    <row r="21" spans="1:24" ht="102" customHeight="1" x14ac:dyDescent="0.2">
      <c r="A21" s="327">
        <v>2</v>
      </c>
      <c r="B21" s="749" t="s">
        <v>565</v>
      </c>
      <c r="C21" s="750"/>
      <c r="D21" s="328" t="s">
        <v>117</v>
      </c>
      <c r="E21" s="328">
        <v>15</v>
      </c>
      <c r="F21" s="370">
        <f t="shared" ref="F21:F27" si="1">$F$28*E21/100</f>
        <v>395395.65</v>
      </c>
      <c r="G21" s="370">
        <f t="shared" ref="G21:G27" si="2">$G$28*E21/100</f>
        <v>203994.9</v>
      </c>
      <c r="H21" s="358">
        <f t="shared" ref="H21:H27" si="3">SUM(J21+L21+N21+P21)</f>
        <v>2880</v>
      </c>
      <c r="I21" s="358">
        <f t="shared" ref="I21:I28" si="4">K21+M21+O21+Q21</f>
        <v>5558</v>
      </c>
      <c r="J21" s="327">
        <v>960</v>
      </c>
      <c r="K21" s="330">
        <v>1875</v>
      </c>
      <c r="L21" s="327">
        <v>960</v>
      </c>
      <c r="M21" s="329">
        <v>1846</v>
      </c>
      <c r="N21" s="327">
        <v>960</v>
      </c>
      <c r="O21" s="329">
        <v>1837</v>
      </c>
      <c r="P21" s="327"/>
      <c r="Q21" s="329"/>
      <c r="R21" s="29">
        <f t="shared" si="0"/>
        <v>2880</v>
      </c>
      <c r="S21" s="29">
        <f t="shared" si="0"/>
        <v>5558</v>
      </c>
      <c r="T21" s="29">
        <f>S21-R21</f>
        <v>2678</v>
      </c>
      <c r="U21" s="366" t="s">
        <v>566</v>
      </c>
      <c r="V21" s="3">
        <f t="shared" ref="V21:V28" si="5">O21/N21*100</f>
        <v>191.35416666666666</v>
      </c>
      <c r="W21" s="3">
        <f t="shared" ref="W21:W28" si="6">G21/F21*100</f>
        <v>51.592600980815043</v>
      </c>
      <c r="X21" s="3">
        <f t="shared" ref="X21:X28" si="7">W21/V21*100</f>
        <v>26.96183829155277</v>
      </c>
    </row>
    <row r="22" spans="1:24" ht="97.5" customHeight="1" x14ac:dyDescent="0.2">
      <c r="A22" s="327">
        <v>3</v>
      </c>
      <c r="B22" s="749" t="s">
        <v>567</v>
      </c>
      <c r="C22" s="750"/>
      <c r="D22" s="328" t="s">
        <v>117</v>
      </c>
      <c r="E22" s="328">
        <v>15</v>
      </c>
      <c r="F22" s="370">
        <f t="shared" si="1"/>
        <v>395395.65</v>
      </c>
      <c r="G22" s="370">
        <f t="shared" si="2"/>
        <v>203994.9</v>
      </c>
      <c r="H22" s="358">
        <f t="shared" si="3"/>
        <v>189</v>
      </c>
      <c r="I22" s="358">
        <f t="shared" si="4"/>
        <v>299</v>
      </c>
      <c r="J22" s="327">
        <v>63</v>
      </c>
      <c r="K22" s="330">
        <v>94</v>
      </c>
      <c r="L22" s="327">
        <v>63</v>
      </c>
      <c r="M22" s="329">
        <v>101</v>
      </c>
      <c r="N22" s="327">
        <v>63</v>
      </c>
      <c r="O22" s="329">
        <v>104</v>
      </c>
      <c r="P22" s="327"/>
      <c r="Q22" s="329"/>
      <c r="R22" s="29">
        <f t="shared" si="0"/>
        <v>189</v>
      </c>
      <c r="S22" s="29">
        <f t="shared" si="0"/>
        <v>299</v>
      </c>
      <c r="T22" s="29">
        <f t="shared" ref="T22:T28" si="8">S22-R22</f>
        <v>110</v>
      </c>
      <c r="U22" s="366" t="s">
        <v>568</v>
      </c>
      <c r="V22" s="3">
        <f t="shared" si="5"/>
        <v>165.07936507936506</v>
      </c>
      <c r="W22" s="3">
        <f t="shared" si="6"/>
        <v>51.592600980815043</v>
      </c>
      <c r="X22" s="3">
        <f t="shared" si="7"/>
        <v>31.253210209532195</v>
      </c>
    </row>
    <row r="23" spans="1:24" ht="111.75" customHeight="1" x14ac:dyDescent="0.2">
      <c r="A23" s="327">
        <v>4</v>
      </c>
      <c r="B23" s="749" t="s">
        <v>569</v>
      </c>
      <c r="C23" s="750"/>
      <c r="D23" s="328" t="s">
        <v>99</v>
      </c>
      <c r="E23" s="328">
        <v>15</v>
      </c>
      <c r="F23" s="370">
        <f t="shared" si="1"/>
        <v>395395.65</v>
      </c>
      <c r="G23" s="370">
        <f t="shared" si="2"/>
        <v>203994.9</v>
      </c>
      <c r="H23" s="358">
        <f t="shared" si="3"/>
        <v>4500</v>
      </c>
      <c r="I23" s="358">
        <f t="shared" si="4"/>
        <v>9019</v>
      </c>
      <c r="J23" s="327">
        <v>1500</v>
      </c>
      <c r="K23" s="330">
        <v>3095</v>
      </c>
      <c r="L23" s="327">
        <v>1500</v>
      </c>
      <c r="M23" s="329">
        <v>3203</v>
      </c>
      <c r="N23" s="327">
        <v>1500</v>
      </c>
      <c r="O23" s="329">
        <v>2721</v>
      </c>
      <c r="P23" s="327"/>
      <c r="Q23" s="329"/>
      <c r="R23" s="29">
        <f t="shared" si="0"/>
        <v>4500</v>
      </c>
      <c r="S23" s="29">
        <f t="shared" si="0"/>
        <v>9019</v>
      </c>
      <c r="T23" s="29">
        <f>S23-R23</f>
        <v>4519</v>
      </c>
      <c r="U23" s="366" t="s">
        <v>570</v>
      </c>
      <c r="V23" s="3">
        <f t="shared" si="5"/>
        <v>181.4</v>
      </c>
      <c r="W23" s="3">
        <f t="shared" si="6"/>
        <v>51.592600980815043</v>
      </c>
      <c r="X23" s="3">
        <f t="shared" si="7"/>
        <v>28.441345634407412</v>
      </c>
    </row>
    <row r="24" spans="1:24" ht="91.5" customHeight="1" x14ac:dyDescent="0.2">
      <c r="A24" s="327">
        <v>5</v>
      </c>
      <c r="B24" s="749" t="s">
        <v>571</v>
      </c>
      <c r="C24" s="750"/>
      <c r="D24" s="328" t="s">
        <v>99</v>
      </c>
      <c r="E24" s="328">
        <v>15</v>
      </c>
      <c r="F24" s="370">
        <f t="shared" si="1"/>
        <v>395395.65</v>
      </c>
      <c r="G24" s="370">
        <f t="shared" si="2"/>
        <v>203994.9</v>
      </c>
      <c r="H24" s="358">
        <f t="shared" si="3"/>
        <v>1170</v>
      </c>
      <c r="I24" s="358">
        <f t="shared" si="4"/>
        <v>764</v>
      </c>
      <c r="J24" s="327">
        <v>390</v>
      </c>
      <c r="K24" s="330">
        <v>220</v>
      </c>
      <c r="L24" s="327">
        <v>390</v>
      </c>
      <c r="M24" s="329">
        <v>270</v>
      </c>
      <c r="N24" s="327">
        <v>390</v>
      </c>
      <c r="O24" s="329">
        <v>274</v>
      </c>
      <c r="P24" s="327"/>
      <c r="Q24" s="329"/>
      <c r="R24" s="29">
        <f t="shared" si="0"/>
        <v>1170</v>
      </c>
      <c r="S24" s="29">
        <f t="shared" si="0"/>
        <v>764</v>
      </c>
      <c r="T24" s="29">
        <f t="shared" si="8"/>
        <v>-406</v>
      </c>
      <c r="U24" s="366" t="s">
        <v>572</v>
      </c>
      <c r="V24" s="3">
        <f t="shared" si="5"/>
        <v>70.256410256410248</v>
      </c>
      <c r="W24" s="3">
        <f t="shared" si="6"/>
        <v>51.592600980815043</v>
      </c>
      <c r="X24" s="3">
        <f t="shared" si="7"/>
        <v>73.434724023787851</v>
      </c>
    </row>
    <row r="25" spans="1:24" ht="80.25" customHeight="1" x14ac:dyDescent="0.2">
      <c r="A25" s="327">
        <v>6</v>
      </c>
      <c r="B25" s="749" t="s">
        <v>573</v>
      </c>
      <c r="C25" s="750"/>
      <c r="D25" s="328" t="s">
        <v>99</v>
      </c>
      <c r="E25" s="328">
        <v>15</v>
      </c>
      <c r="F25" s="370">
        <f t="shared" si="1"/>
        <v>395395.65</v>
      </c>
      <c r="G25" s="370">
        <f t="shared" si="2"/>
        <v>203994.9</v>
      </c>
      <c r="H25" s="358">
        <f t="shared" si="3"/>
        <v>27</v>
      </c>
      <c r="I25" s="358">
        <f t="shared" si="4"/>
        <v>29</v>
      </c>
      <c r="J25" s="327">
        <v>9</v>
      </c>
      <c r="K25" s="330">
        <v>11</v>
      </c>
      <c r="L25" s="327">
        <v>9</v>
      </c>
      <c r="M25" s="329">
        <v>6</v>
      </c>
      <c r="N25" s="327">
        <v>9</v>
      </c>
      <c r="O25" s="329">
        <v>12</v>
      </c>
      <c r="P25" s="327"/>
      <c r="Q25" s="329"/>
      <c r="R25" s="29">
        <f t="shared" si="0"/>
        <v>27</v>
      </c>
      <c r="S25" s="29">
        <f t="shared" si="0"/>
        <v>29</v>
      </c>
      <c r="T25" s="29">
        <f>S25-R25</f>
        <v>2</v>
      </c>
      <c r="U25" s="366" t="s">
        <v>574</v>
      </c>
      <c r="V25" s="3">
        <f t="shared" si="5"/>
        <v>133.33333333333331</v>
      </c>
      <c r="W25" s="3">
        <f t="shared" si="6"/>
        <v>51.592600980815043</v>
      </c>
      <c r="X25" s="3">
        <f t="shared" si="7"/>
        <v>38.694450735611284</v>
      </c>
    </row>
    <row r="26" spans="1:24" ht="40.5" customHeight="1" x14ac:dyDescent="0.2">
      <c r="A26" s="327">
        <v>7</v>
      </c>
      <c r="B26" s="749" t="s">
        <v>575</v>
      </c>
      <c r="C26" s="750"/>
      <c r="D26" s="328" t="s">
        <v>45</v>
      </c>
      <c r="E26" s="328">
        <v>5</v>
      </c>
      <c r="F26" s="370">
        <f t="shared" si="1"/>
        <v>131798.54999999999</v>
      </c>
      <c r="G26" s="370">
        <f t="shared" si="2"/>
        <v>67998.3</v>
      </c>
      <c r="H26" s="358">
        <f t="shared" si="3"/>
        <v>27</v>
      </c>
      <c r="I26" s="358">
        <f t="shared" si="4"/>
        <v>36</v>
      </c>
      <c r="J26" s="327">
        <v>9</v>
      </c>
      <c r="K26" s="330">
        <v>12</v>
      </c>
      <c r="L26" s="327">
        <v>9</v>
      </c>
      <c r="M26" s="329">
        <v>12</v>
      </c>
      <c r="N26" s="327">
        <v>9</v>
      </c>
      <c r="O26" s="329">
        <v>12</v>
      </c>
      <c r="P26" s="327"/>
      <c r="Q26" s="329"/>
      <c r="R26" s="29">
        <f t="shared" si="0"/>
        <v>27</v>
      </c>
      <c r="S26" s="29">
        <f t="shared" si="0"/>
        <v>36</v>
      </c>
      <c r="T26" s="29">
        <f t="shared" si="8"/>
        <v>9</v>
      </c>
      <c r="U26" s="366" t="s">
        <v>576</v>
      </c>
      <c r="V26" s="3">
        <f t="shared" si="5"/>
        <v>133.33333333333331</v>
      </c>
      <c r="W26" s="3">
        <f t="shared" si="6"/>
        <v>51.59260098081505</v>
      </c>
      <c r="X26" s="3">
        <f t="shared" si="7"/>
        <v>38.694450735611291</v>
      </c>
    </row>
    <row r="27" spans="1:24" ht="46.5" customHeight="1" x14ac:dyDescent="0.2">
      <c r="A27" s="327">
        <v>8</v>
      </c>
      <c r="B27" s="749" t="s">
        <v>577</v>
      </c>
      <c r="C27" s="750"/>
      <c r="D27" s="328" t="s">
        <v>45</v>
      </c>
      <c r="E27" s="328">
        <v>5</v>
      </c>
      <c r="F27" s="370">
        <f t="shared" si="1"/>
        <v>131798.54999999999</v>
      </c>
      <c r="G27" s="370">
        <f t="shared" si="2"/>
        <v>67998.3</v>
      </c>
      <c r="H27" s="358">
        <f t="shared" si="3"/>
        <v>9</v>
      </c>
      <c r="I27" s="358">
        <f t="shared" si="4"/>
        <v>30</v>
      </c>
      <c r="J27" s="327">
        <v>3</v>
      </c>
      <c r="K27" s="330">
        <v>12</v>
      </c>
      <c r="L27" s="327">
        <v>3</v>
      </c>
      <c r="M27" s="329">
        <v>12</v>
      </c>
      <c r="N27" s="327">
        <v>3</v>
      </c>
      <c r="O27" s="329">
        <v>6</v>
      </c>
      <c r="P27" s="327"/>
      <c r="Q27" s="329"/>
      <c r="R27" s="29">
        <f t="shared" si="0"/>
        <v>9</v>
      </c>
      <c r="S27" s="29">
        <f t="shared" si="0"/>
        <v>30</v>
      </c>
      <c r="T27" s="29">
        <f t="shared" si="8"/>
        <v>21</v>
      </c>
      <c r="U27" s="366" t="s">
        <v>578</v>
      </c>
      <c r="V27" s="3">
        <f t="shared" si="5"/>
        <v>200</v>
      </c>
      <c r="W27" s="3">
        <f t="shared" si="6"/>
        <v>51.59260098081505</v>
      </c>
      <c r="X27" s="3">
        <f t="shared" si="7"/>
        <v>25.796300490407525</v>
      </c>
    </row>
    <row r="28" spans="1:24" s="1" customFormat="1" ht="36.75" customHeight="1" x14ac:dyDescent="0.2">
      <c r="A28" s="575" t="s">
        <v>25</v>
      </c>
      <c r="B28" s="576"/>
      <c r="C28" s="577"/>
      <c r="D28" s="9"/>
      <c r="E28" s="9">
        <f>SUM(E20:E27)</f>
        <v>100</v>
      </c>
      <c r="F28" s="10">
        <v>2635971</v>
      </c>
      <c r="G28" s="56">
        <v>1359966</v>
      </c>
      <c r="H28" s="9">
        <f t="shared" ref="H28:Q28" si="9">SUM(H20:H27)</f>
        <v>8829</v>
      </c>
      <c r="I28" s="358">
        <f t="shared" si="4"/>
        <v>15771</v>
      </c>
      <c r="J28" s="9">
        <f t="shared" si="9"/>
        <v>2943</v>
      </c>
      <c r="K28" s="9">
        <v>5331</v>
      </c>
      <c r="L28" s="9">
        <f t="shared" si="9"/>
        <v>2943</v>
      </c>
      <c r="M28" s="9">
        <f t="shared" si="9"/>
        <v>5462</v>
      </c>
      <c r="N28" s="9">
        <f t="shared" si="9"/>
        <v>2943</v>
      </c>
      <c r="O28" s="9">
        <f t="shared" si="9"/>
        <v>4978</v>
      </c>
      <c r="P28" s="9">
        <f t="shared" si="9"/>
        <v>0</v>
      </c>
      <c r="Q28" s="9">
        <f t="shared" si="9"/>
        <v>0</v>
      </c>
      <c r="R28" s="8">
        <f t="shared" si="0"/>
        <v>8829</v>
      </c>
      <c r="S28" s="8">
        <f t="shared" si="0"/>
        <v>15771</v>
      </c>
      <c r="T28" s="8">
        <f t="shared" si="8"/>
        <v>6942</v>
      </c>
      <c r="U28" s="8"/>
      <c r="V28" s="3">
        <f t="shared" si="5"/>
        <v>169.14712878015629</v>
      </c>
      <c r="W28" s="3">
        <f t="shared" si="6"/>
        <v>51.592600980815043</v>
      </c>
      <c r="X28" s="3">
        <f t="shared" si="7"/>
        <v>30.501612030240793</v>
      </c>
    </row>
    <row r="29" spans="1:24" s="1" customFormat="1" ht="14.25" customHeight="1" x14ac:dyDescent="0.2">
      <c r="F29" s="369"/>
    </row>
    <row r="30" spans="1:24" s="1" customFormat="1" ht="14.25" customHeight="1" x14ac:dyDescent="0.2">
      <c r="B30" s="14" t="s">
        <v>26</v>
      </c>
      <c r="F30" s="369"/>
      <c r="H30" s="1" t="s">
        <v>27</v>
      </c>
    </row>
    <row r="33" spans="2:3" x14ac:dyDescent="0.2">
      <c r="B33" s="371"/>
      <c r="C33" s="372"/>
    </row>
  </sheetData>
  <mergeCells count="31">
    <mergeCell ref="B26:C26"/>
    <mergeCell ref="B27:C27"/>
    <mergeCell ref="A28:C28"/>
    <mergeCell ref="B20:C20"/>
    <mergeCell ref="B21:C21"/>
    <mergeCell ref="B22:C22"/>
    <mergeCell ref="B23:C23"/>
    <mergeCell ref="B24:C24"/>
    <mergeCell ref="B25:C25"/>
    <mergeCell ref="B19:C19"/>
    <mergeCell ref="A7:X7"/>
    <mergeCell ref="A15:X15"/>
    <mergeCell ref="A16:X16"/>
    <mergeCell ref="A18:C18"/>
    <mergeCell ref="D18:D19"/>
    <mergeCell ref="E18:E19"/>
    <mergeCell ref="F18:G18"/>
    <mergeCell ref="H18:I18"/>
    <mergeCell ref="J18:K18"/>
    <mergeCell ref="L18:M18"/>
    <mergeCell ref="N18:O18"/>
    <mergeCell ref="P18:Q18"/>
    <mergeCell ref="R18:T18"/>
    <mergeCell ref="U18:U19"/>
    <mergeCell ref="V18:X18"/>
    <mergeCell ref="A6:X6"/>
    <mergeCell ref="A1:X1"/>
    <mergeCell ref="A2:X2"/>
    <mergeCell ref="A3:X3"/>
    <mergeCell ref="A4:X4"/>
    <mergeCell ref="A5:X5"/>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topLeftCell="A24" workbookViewId="0">
      <selection activeCell="G28" sqref="G28"/>
    </sheetView>
  </sheetViews>
  <sheetFormatPr baseColWidth="10" defaultRowHeight="12.75" x14ac:dyDescent="0.2"/>
  <cols>
    <col min="1" max="1" width="10.5703125" style="35" customWidth="1"/>
    <col min="2" max="2" width="6.5703125" style="35" customWidth="1"/>
    <col min="3" max="3" width="40.7109375" style="35" customWidth="1"/>
    <col min="4" max="4" width="11.42578125" style="35"/>
    <col min="5" max="5" width="10.28515625" style="35" customWidth="1"/>
    <col min="6" max="6" width="12.28515625" style="35" customWidth="1"/>
    <col min="7" max="7" width="10.28515625" style="35" customWidth="1"/>
    <col min="8" max="10" width="10.28515625" style="35" hidden="1" customWidth="1"/>
    <col min="11" max="13" width="9.28515625" style="35" hidden="1" customWidth="1"/>
    <col min="14" max="14" width="10.28515625" style="35" customWidth="1"/>
    <col min="15" max="15" width="9.28515625" style="35" customWidth="1"/>
    <col min="16" max="20" width="9.28515625" style="35" hidden="1" customWidth="1"/>
    <col min="21" max="21" width="24" style="35" customWidth="1"/>
    <col min="22" max="24" width="8.85546875" style="35" customWidth="1"/>
    <col min="25" max="16384" width="11.42578125" style="35"/>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130</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23"/>
      <c r="B8" s="23"/>
      <c r="C8" s="23"/>
      <c r="D8" s="23"/>
      <c r="E8" s="23"/>
      <c r="F8" s="23"/>
      <c r="G8" s="23"/>
      <c r="H8" s="23"/>
      <c r="I8" s="23"/>
      <c r="J8" s="23"/>
      <c r="K8" s="23"/>
      <c r="L8" s="23"/>
      <c r="M8" s="23"/>
      <c r="N8" s="23"/>
      <c r="O8" s="23"/>
      <c r="P8" s="23"/>
      <c r="Q8" s="23"/>
      <c r="R8" s="23"/>
      <c r="S8" s="23"/>
      <c r="T8" s="23"/>
      <c r="U8" s="23"/>
      <c r="V8" s="23"/>
      <c r="W8" s="23"/>
      <c r="X8" s="23"/>
    </row>
    <row r="9" spans="1:24" x14ac:dyDescent="0.2">
      <c r="A9" s="285" t="s">
        <v>423</v>
      </c>
      <c r="B9" s="286">
        <v>222</v>
      </c>
      <c r="C9" s="287" t="s">
        <v>689</v>
      </c>
      <c r="D9" s="299"/>
      <c r="E9" s="1"/>
      <c r="F9" s="1"/>
      <c r="G9" s="1"/>
      <c r="H9" s="1"/>
      <c r="I9" s="1"/>
      <c r="J9" s="1"/>
      <c r="K9" s="1"/>
      <c r="L9" s="1"/>
      <c r="M9" s="1"/>
      <c r="N9" s="1"/>
      <c r="O9" s="1"/>
      <c r="P9" s="1"/>
      <c r="Q9" s="1"/>
    </row>
    <row r="10" spans="1:24" x14ac:dyDescent="0.2">
      <c r="A10" s="285" t="s">
        <v>1</v>
      </c>
      <c r="B10" s="286">
        <v>8</v>
      </c>
      <c r="C10" s="287" t="s">
        <v>690</v>
      </c>
      <c r="D10" s="299"/>
      <c r="E10" s="1"/>
      <c r="F10" s="1"/>
      <c r="G10" s="1"/>
      <c r="H10" s="1"/>
      <c r="I10" s="1"/>
      <c r="J10" s="1"/>
      <c r="K10" s="1"/>
      <c r="L10" s="4"/>
      <c r="M10" s="4"/>
      <c r="N10" s="4"/>
      <c r="O10" s="4"/>
      <c r="P10" s="4"/>
      <c r="Q10" s="4"/>
    </row>
    <row r="11" spans="1:24" x14ac:dyDescent="0.2">
      <c r="A11" s="285" t="s">
        <v>426</v>
      </c>
      <c r="B11" s="286">
        <v>1</v>
      </c>
      <c r="C11" s="287" t="s">
        <v>691</v>
      </c>
      <c r="D11" s="299"/>
      <c r="E11" s="1"/>
      <c r="F11" s="1"/>
      <c r="G11" s="1"/>
      <c r="H11" s="1"/>
      <c r="I11" s="1"/>
      <c r="J11" s="1"/>
      <c r="K11" s="1"/>
      <c r="L11" s="4"/>
      <c r="M11" s="4"/>
      <c r="N11" s="4"/>
      <c r="O11" s="4"/>
      <c r="P11" s="4"/>
      <c r="Q11" s="4"/>
    </row>
    <row r="12" spans="1:24" x14ac:dyDescent="0.2">
      <c r="A12" s="285" t="s">
        <v>7</v>
      </c>
      <c r="B12" s="289">
        <v>17</v>
      </c>
      <c r="C12" s="287" t="s">
        <v>692</v>
      </c>
      <c r="D12" s="299"/>
      <c r="E12" s="1"/>
      <c r="F12" s="1"/>
      <c r="G12" s="1"/>
      <c r="H12" s="1"/>
      <c r="I12" s="1"/>
      <c r="J12" s="1"/>
      <c r="K12" s="1"/>
      <c r="L12" s="4"/>
      <c r="M12" s="4"/>
      <c r="N12" s="4"/>
      <c r="O12" s="4"/>
      <c r="P12" s="4"/>
      <c r="Q12" s="4"/>
    </row>
    <row r="13" spans="1:24" x14ac:dyDescent="0.2">
      <c r="A13" s="285" t="s">
        <v>411</v>
      </c>
      <c r="B13" s="286">
        <v>1</v>
      </c>
      <c r="C13" s="287" t="s">
        <v>1046</v>
      </c>
      <c r="D13" s="299"/>
      <c r="E13" s="1"/>
      <c r="F13" s="1"/>
      <c r="G13" s="1"/>
      <c r="H13" s="1"/>
      <c r="I13" s="1"/>
      <c r="J13" s="1"/>
      <c r="K13" s="1"/>
      <c r="L13" s="4"/>
      <c r="M13" s="4"/>
      <c r="N13" s="4"/>
      <c r="O13" s="4"/>
      <c r="P13" s="4"/>
      <c r="Q13" s="4"/>
    </row>
    <row r="14" spans="1:24" x14ac:dyDescent="0.2">
      <c r="A14" s="1"/>
      <c r="B14" s="1"/>
      <c r="C14" s="1"/>
      <c r="D14" s="1"/>
      <c r="E14" s="1"/>
      <c r="F14" s="1"/>
      <c r="G14" s="1"/>
      <c r="H14" s="1"/>
      <c r="I14" s="1"/>
      <c r="J14" s="1"/>
      <c r="K14" s="1"/>
      <c r="L14" s="4"/>
      <c r="M14" s="4"/>
      <c r="N14" s="4"/>
      <c r="O14" s="4"/>
      <c r="P14" s="4"/>
      <c r="Q14" s="4" t="s">
        <v>40</v>
      </c>
      <c r="X14" s="35" t="s">
        <v>254</v>
      </c>
    </row>
    <row r="15" spans="1:24" x14ac:dyDescent="0.2">
      <c r="A15" s="591" t="s">
        <v>4</v>
      </c>
      <c r="B15" s="591"/>
      <c r="C15" s="591"/>
      <c r="D15" s="591"/>
      <c r="E15" s="591"/>
      <c r="F15" s="591"/>
      <c r="G15" s="591"/>
      <c r="H15" s="591"/>
      <c r="I15" s="591"/>
      <c r="J15" s="591"/>
      <c r="K15" s="591"/>
      <c r="L15" s="591"/>
      <c r="M15" s="591"/>
      <c r="N15" s="591"/>
      <c r="O15" s="591"/>
      <c r="P15" s="591"/>
      <c r="Q15" s="591"/>
      <c r="R15" s="591"/>
      <c r="S15" s="591"/>
      <c r="T15" s="591"/>
      <c r="U15" s="591"/>
      <c r="V15" s="591"/>
      <c r="W15" s="591"/>
      <c r="X15" s="591"/>
    </row>
    <row r="16" spans="1:24" ht="50.25" customHeight="1" x14ac:dyDescent="0.2">
      <c r="A16" s="592" t="s">
        <v>693</v>
      </c>
      <c r="B16" s="592"/>
      <c r="C16" s="592"/>
      <c r="D16" s="592"/>
      <c r="E16" s="592"/>
      <c r="F16" s="592"/>
      <c r="G16" s="592"/>
      <c r="H16" s="592"/>
      <c r="I16" s="592"/>
      <c r="J16" s="592"/>
      <c r="K16" s="592"/>
      <c r="L16" s="592"/>
      <c r="M16" s="592"/>
      <c r="N16" s="592"/>
      <c r="O16" s="592"/>
      <c r="P16" s="592"/>
      <c r="Q16" s="592"/>
      <c r="R16" s="592"/>
      <c r="S16" s="592"/>
      <c r="T16" s="592"/>
      <c r="U16" s="592"/>
      <c r="V16" s="592"/>
      <c r="W16" s="592"/>
      <c r="X16" s="592"/>
    </row>
    <row r="17" spans="1:24" ht="12.75" customHeight="1" x14ac:dyDescent="0.2">
      <c r="A17" s="588" t="s">
        <v>5</v>
      </c>
      <c r="B17" s="589"/>
      <c r="C17" s="590"/>
      <c r="D17" s="578" t="s">
        <v>8</v>
      </c>
      <c r="E17" s="578" t="s">
        <v>18</v>
      </c>
      <c r="F17" s="580" t="s">
        <v>19</v>
      </c>
      <c r="G17" s="581"/>
      <c r="H17" s="580" t="s">
        <v>20</v>
      </c>
      <c r="I17" s="581"/>
      <c r="J17" s="588" t="s">
        <v>14</v>
      </c>
      <c r="K17" s="590"/>
      <c r="L17" s="588" t="s">
        <v>10</v>
      </c>
      <c r="M17" s="590"/>
      <c r="N17" s="588" t="s">
        <v>13</v>
      </c>
      <c r="O17" s="590"/>
      <c r="P17" s="588" t="s">
        <v>15</v>
      </c>
      <c r="Q17" s="590"/>
      <c r="R17" s="586" t="s">
        <v>28</v>
      </c>
      <c r="S17" s="586"/>
      <c r="T17" s="586"/>
      <c r="U17" s="598" t="s">
        <v>29</v>
      </c>
      <c r="V17" s="580" t="s">
        <v>31</v>
      </c>
      <c r="W17" s="587"/>
      <c r="X17" s="581"/>
    </row>
    <row r="18" spans="1:24" x14ac:dyDescent="0.2">
      <c r="A18" s="26" t="s">
        <v>17</v>
      </c>
      <c r="B18" s="586" t="s">
        <v>6</v>
      </c>
      <c r="C18" s="586"/>
      <c r="D18" s="579"/>
      <c r="E18" s="579"/>
      <c r="F18" s="25" t="s">
        <v>21</v>
      </c>
      <c r="G18" s="25" t="s">
        <v>22</v>
      </c>
      <c r="H18" s="25" t="s">
        <v>23</v>
      </c>
      <c r="I18" s="25" t="s">
        <v>24</v>
      </c>
      <c r="J18" s="2" t="s">
        <v>11</v>
      </c>
      <c r="K18" s="2" t="s">
        <v>12</v>
      </c>
      <c r="L18" s="2" t="s">
        <v>11</v>
      </c>
      <c r="M18" s="2" t="s">
        <v>12</v>
      </c>
      <c r="N18" s="2" t="s">
        <v>11</v>
      </c>
      <c r="O18" s="2" t="s">
        <v>12</v>
      </c>
      <c r="P18" s="2" t="s">
        <v>11</v>
      </c>
      <c r="Q18" s="2" t="s">
        <v>12</v>
      </c>
      <c r="R18" s="2" t="s">
        <v>11</v>
      </c>
      <c r="S18" s="2" t="s">
        <v>12</v>
      </c>
      <c r="T18" s="2" t="s">
        <v>30</v>
      </c>
      <c r="U18" s="598"/>
      <c r="V18" s="25" t="s">
        <v>32</v>
      </c>
      <c r="W18" s="25" t="s">
        <v>33</v>
      </c>
      <c r="X18" s="25" t="s">
        <v>34</v>
      </c>
    </row>
    <row r="19" spans="1:24" ht="70.5" customHeight="1" x14ac:dyDescent="0.2">
      <c r="A19" s="5">
        <v>1</v>
      </c>
      <c r="B19" s="773" t="s">
        <v>694</v>
      </c>
      <c r="C19" s="774"/>
      <c r="D19" s="123" t="s">
        <v>276</v>
      </c>
      <c r="E19" s="9">
        <v>20</v>
      </c>
      <c r="F19" s="370">
        <f>$F$27*E19/100</f>
        <v>1341368.6000000001</v>
      </c>
      <c r="G19" s="370">
        <f>$G$27*E19/100</f>
        <v>514620.6</v>
      </c>
      <c r="H19" s="8">
        <f>J19+L19+N19+P19</f>
        <v>24</v>
      </c>
      <c r="I19" s="8">
        <f>K19+M19+O19+Q19</f>
        <v>24</v>
      </c>
      <c r="J19" s="5">
        <v>8</v>
      </c>
      <c r="K19" s="67">
        <v>8</v>
      </c>
      <c r="L19" s="5">
        <v>8</v>
      </c>
      <c r="M19" s="3">
        <v>8</v>
      </c>
      <c r="N19" s="5">
        <v>8</v>
      </c>
      <c r="O19" s="3">
        <v>8</v>
      </c>
      <c r="P19" s="5"/>
      <c r="Q19" s="3"/>
      <c r="R19" s="29">
        <f t="shared" ref="R19:S26" si="0">J19+L19+N19+P19</f>
        <v>24</v>
      </c>
      <c r="S19" s="29">
        <f t="shared" si="0"/>
        <v>24</v>
      </c>
      <c r="T19" s="29">
        <f>S19-R19</f>
        <v>0</v>
      </c>
      <c r="U19" s="30"/>
      <c r="V19" s="3">
        <f>O19/N19*100</f>
        <v>100</v>
      </c>
      <c r="W19" s="3">
        <f>G19/F19*100</f>
        <v>38.365338207559049</v>
      </c>
      <c r="X19" s="3">
        <f>W19/V19*100</f>
        <v>38.365338207559049</v>
      </c>
    </row>
    <row r="20" spans="1:24" ht="72.75" customHeight="1" x14ac:dyDescent="0.2">
      <c r="A20" s="5">
        <v>2</v>
      </c>
      <c r="B20" s="773" t="s">
        <v>695</v>
      </c>
      <c r="C20" s="774"/>
      <c r="D20" s="123" t="s">
        <v>276</v>
      </c>
      <c r="E20" s="9">
        <v>20</v>
      </c>
      <c r="F20" s="370">
        <f t="shared" ref="F20:F26" si="1">$F$27*E20/100</f>
        <v>1341368.6000000001</v>
      </c>
      <c r="G20" s="370">
        <f t="shared" ref="G20:G26" si="2">$G$27*E20/100</f>
        <v>514620.6</v>
      </c>
      <c r="H20" s="8">
        <f t="shared" ref="H20:I26" si="3">J20+L20+N20+P20</f>
        <v>18</v>
      </c>
      <c r="I20" s="8">
        <f t="shared" si="3"/>
        <v>24</v>
      </c>
      <c r="J20" s="5">
        <v>6</v>
      </c>
      <c r="K20" s="67">
        <v>12</v>
      </c>
      <c r="L20" s="5">
        <v>6</v>
      </c>
      <c r="M20" s="3">
        <v>6</v>
      </c>
      <c r="N20" s="5">
        <v>6</v>
      </c>
      <c r="O20" s="3">
        <v>6</v>
      </c>
      <c r="P20" s="5"/>
      <c r="Q20" s="3"/>
      <c r="R20" s="29">
        <f t="shared" si="0"/>
        <v>18</v>
      </c>
      <c r="S20" s="29">
        <f t="shared" si="0"/>
        <v>24</v>
      </c>
      <c r="T20" s="29">
        <f t="shared" ref="T20:T26" si="4">S20-R20</f>
        <v>6</v>
      </c>
      <c r="U20" s="32"/>
      <c r="V20" s="3">
        <f t="shared" ref="V20:V27" si="5">O20/N20*100</f>
        <v>100</v>
      </c>
      <c r="W20" s="3">
        <f t="shared" ref="W20:W27" si="6">G20/F20*100</f>
        <v>38.365338207559049</v>
      </c>
      <c r="X20" s="3">
        <f t="shared" ref="X20:X27" si="7">W20/V20*100</f>
        <v>38.365338207559049</v>
      </c>
    </row>
    <row r="21" spans="1:24" ht="96" customHeight="1" x14ac:dyDescent="0.2">
      <c r="A21" s="5">
        <v>3</v>
      </c>
      <c r="B21" s="773" t="s">
        <v>696</v>
      </c>
      <c r="C21" s="774"/>
      <c r="D21" s="123" t="s">
        <v>276</v>
      </c>
      <c r="E21" s="9">
        <v>15</v>
      </c>
      <c r="F21" s="370">
        <f t="shared" si="1"/>
        <v>1006026.45</v>
      </c>
      <c r="G21" s="370">
        <f t="shared" si="2"/>
        <v>385965.45</v>
      </c>
      <c r="H21" s="8">
        <f t="shared" si="3"/>
        <v>270</v>
      </c>
      <c r="I21" s="8">
        <f t="shared" si="3"/>
        <v>275</v>
      </c>
      <c r="J21" s="5">
        <v>90</v>
      </c>
      <c r="K21" s="67">
        <v>95</v>
      </c>
      <c r="L21" s="5">
        <v>90</v>
      </c>
      <c r="M21" s="3">
        <v>90</v>
      </c>
      <c r="N21" s="5">
        <v>90</v>
      </c>
      <c r="O21" s="3">
        <v>90</v>
      </c>
      <c r="P21" s="5"/>
      <c r="Q21" s="3"/>
      <c r="R21" s="29">
        <f t="shared" si="0"/>
        <v>270</v>
      </c>
      <c r="S21" s="29">
        <f t="shared" si="0"/>
        <v>275</v>
      </c>
      <c r="T21" s="29">
        <f t="shared" si="4"/>
        <v>5</v>
      </c>
      <c r="U21" s="378"/>
      <c r="V21" s="3">
        <f t="shared" si="5"/>
        <v>100</v>
      </c>
      <c r="W21" s="3">
        <f t="shared" si="6"/>
        <v>38.365338207559056</v>
      </c>
      <c r="X21" s="3">
        <f t="shared" si="7"/>
        <v>38.365338207559056</v>
      </c>
    </row>
    <row r="22" spans="1:24" ht="36" x14ac:dyDescent="0.2">
      <c r="A22" s="5">
        <v>4</v>
      </c>
      <c r="B22" s="773" t="s">
        <v>697</v>
      </c>
      <c r="C22" s="774"/>
      <c r="D22" s="123" t="s">
        <v>212</v>
      </c>
      <c r="E22" s="9">
        <v>10</v>
      </c>
      <c r="F22" s="370">
        <f t="shared" si="1"/>
        <v>670684.30000000005</v>
      </c>
      <c r="G22" s="370">
        <f t="shared" si="2"/>
        <v>257310.3</v>
      </c>
      <c r="H22" s="8">
        <f t="shared" si="3"/>
        <v>2</v>
      </c>
      <c r="I22" s="8">
        <f t="shared" si="3"/>
        <v>7</v>
      </c>
      <c r="J22" s="5">
        <v>0</v>
      </c>
      <c r="K22" s="67">
        <v>2</v>
      </c>
      <c r="L22" s="5">
        <v>1</v>
      </c>
      <c r="M22" s="3">
        <v>3</v>
      </c>
      <c r="N22" s="5">
        <v>1</v>
      </c>
      <c r="O22" s="3">
        <v>2</v>
      </c>
      <c r="P22" s="5"/>
      <c r="Q22" s="3"/>
      <c r="R22" s="29">
        <f t="shared" si="0"/>
        <v>2</v>
      </c>
      <c r="S22" s="29">
        <f t="shared" si="0"/>
        <v>7</v>
      </c>
      <c r="T22" s="29">
        <f t="shared" si="4"/>
        <v>5</v>
      </c>
      <c r="U22" s="32" t="s">
        <v>698</v>
      </c>
      <c r="V22" s="3">
        <f t="shared" si="5"/>
        <v>200</v>
      </c>
      <c r="W22" s="3">
        <f t="shared" si="6"/>
        <v>38.365338207559049</v>
      </c>
      <c r="X22" s="3">
        <f t="shared" si="7"/>
        <v>19.182669103779524</v>
      </c>
    </row>
    <row r="23" spans="1:24" ht="63.75" customHeight="1" x14ac:dyDescent="0.2">
      <c r="A23" s="5">
        <v>5</v>
      </c>
      <c r="B23" s="773" t="s">
        <v>699</v>
      </c>
      <c r="C23" s="774"/>
      <c r="D23" s="123" t="s">
        <v>212</v>
      </c>
      <c r="E23" s="9">
        <v>5</v>
      </c>
      <c r="F23" s="370">
        <f t="shared" si="1"/>
        <v>335342.15000000002</v>
      </c>
      <c r="G23" s="370">
        <f t="shared" si="2"/>
        <v>128655.15</v>
      </c>
      <c r="H23" s="8">
        <f t="shared" si="3"/>
        <v>3</v>
      </c>
      <c r="I23" s="8">
        <f t="shared" si="3"/>
        <v>8</v>
      </c>
      <c r="J23" s="5">
        <v>1</v>
      </c>
      <c r="K23" s="67">
        <v>2</v>
      </c>
      <c r="L23" s="5">
        <v>1</v>
      </c>
      <c r="M23" s="3">
        <v>3</v>
      </c>
      <c r="N23" s="5">
        <v>1</v>
      </c>
      <c r="O23" s="3">
        <v>3</v>
      </c>
      <c r="P23" s="5"/>
      <c r="Q23" s="3"/>
      <c r="R23" s="29">
        <f t="shared" si="0"/>
        <v>3</v>
      </c>
      <c r="S23" s="29">
        <f t="shared" si="0"/>
        <v>8</v>
      </c>
      <c r="T23" s="29">
        <f t="shared" si="4"/>
        <v>5</v>
      </c>
      <c r="U23" s="32"/>
      <c r="V23" s="3">
        <f t="shared" si="5"/>
        <v>300</v>
      </c>
      <c r="W23" s="3">
        <f t="shared" si="6"/>
        <v>38.365338207559049</v>
      </c>
      <c r="X23" s="3">
        <f t="shared" si="7"/>
        <v>12.78844606918635</v>
      </c>
    </row>
    <row r="24" spans="1:24" ht="69.75" customHeight="1" x14ac:dyDescent="0.2">
      <c r="A24" s="5">
        <v>6</v>
      </c>
      <c r="B24" s="773" t="s">
        <v>700</v>
      </c>
      <c r="C24" s="774"/>
      <c r="D24" s="123" t="s">
        <v>351</v>
      </c>
      <c r="E24" s="9">
        <v>10</v>
      </c>
      <c r="F24" s="370">
        <f t="shared" si="1"/>
        <v>670684.30000000005</v>
      </c>
      <c r="G24" s="370">
        <f t="shared" si="2"/>
        <v>257310.3</v>
      </c>
      <c r="H24" s="8">
        <f t="shared" si="3"/>
        <v>30</v>
      </c>
      <c r="I24" s="8">
        <f t="shared" si="3"/>
        <v>31</v>
      </c>
      <c r="J24" s="5">
        <v>10</v>
      </c>
      <c r="K24" s="67">
        <v>10</v>
      </c>
      <c r="L24" s="5">
        <v>10</v>
      </c>
      <c r="M24" s="3">
        <v>11</v>
      </c>
      <c r="N24" s="5">
        <v>10</v>
      </c>
      <c r="O24" s="3">
        <v>10</v>
      </c>
      <c r="P24" s="5"/>
      <c r="Q24" s="3"/>
      <c r="R24" s="29">
        <f t="shared" si="0"/>
        <v>30</v>
      </c>
      <c r="S24" s="29">
        <f t="shared" si="0"/>
        <v>31</v>
      </c>
      <c r="T24" s="29">
        <f t="shared" si="4"/>
        <v>1</v>
      </c>
      <c r="U24" s="32"/>
      <c r="V24" s="3">
        <f t="shared" si="5"/>
        <v>100</v>
      </c>
      <c r="W24" s="3">
        <f t="shared" si="6"/>
        <v>38.365338207559049</v>
      </c>
      <c r="X24" s="3">
        <f t="shared" si="7"/>
        <v>38.365338207559049</v>
      </c>
    </row>
    <row r="25" spans="1:24" ht="73.5" customHeight="1" x14ac:dyDescent="0.2">
      <c r="A25" s="5">
        <v>7</v>
      </c>
      <c r="B25" s="773" t="s">
        <v>701</v>
      </c>
      <c r="C25" s="774"/>
      <c r="D25" s="123" t="s">
        <v>85</v>
      </c>
      <c r="E25" s="9">
        <v>5</v>
      </c>
      <c r="F25" s="370">
        <f t="shared" si="1"/>
        <v>335342.15000000002</v>
      </c>
      <c r="G25" s="370">
        <f t="shared" si="2"/>
        <v>128655.15</v>
      </c>
      <c r="H25" s="8">
        <f t="shared" si="3"/>
        <v>10</v>
      </c>
      <c r="I25" s="8">
        <f t="shared" si="3"/>
        <v>22</v>
      </c>
      <c r="J25" s="5">
        <v>0</v>
      </c>
      <c r="K25" s="67">
        <v>7</v>
      </c>
      <c r="L25" s="5">
        <v>5</v>
      </c>
      <c r="M25" s="3">
        <v>10</v>
      </c>
      <c r="N25" s="5">
        <v>5</v>
      </c>
      <c r="O25" s="3">
        <v>5</v>
      </c>
      <c r="P25" s="5"/>
      <c r="Q25" s="3"/>
      <c r="R25" s="29">
        <f t="shared" si="0"/>
        <v>10</v>
      </c>
      <c r="S25" s="29">
        <f t="shared" si="0"/>
        <v>22</v>
      </c>
      <c r="T25" s="29">
        <f t="shared" si="4"/>
        <v>12</v>
      </c>
      <c r="U25" s="32"/>
      <c r="V25" s="3">
        <f t="shared" si="5"/>
        <v>100</v>
      </c>
      <c r="W25" s="3">
        <f t="shared" si="6"/>
        <v>38.365338207559049</v>
      </c>
      <c r="X25" s="3">
        <v>0</v>
      </c>
    </row>
    <row r="26" spans="1:24" ht="73.5" customHeight="1" x14ac:dyDescent="0.2">
      <c r="A26" s="5">
        <v>8</v>
      </c>
      <c r="B26" s="773" t="s">
        <v>702</v>
      </c>
      <c r="C26" s="774"/>
      <c r="D26" s="123" t="s">
        <v>703</v>
      </c>
      <c r="E26" s="9">
        <v>15</v>
      </c>
      <c r="F26" s="370">
        <f t="shared" si="1"/>
        <v>1006026.45</v>
      </c>
      <c r="G26" s="370">
        <f t="shared" si="2"/>
        <v>385965.45</v>
      </c>
      <c r="H26" s="8">
        <f t="shared" si="3"/>
        <v>12</v>
      </c>
      <c r="I26" s="8">
        <f t="shared" si="3"/>
        <v>12</v>
      </c>
      <c r="J26" s="5">
        <v>4</v>
      </c>
      <c r="K26" s="67">
        <v>4</v>
      </c>
      <c r="L26" s="5">
        <v>4</v>
      </c>
      <c r="M26" s="3">
        <v>4</v>
      </c>
      <c r="N26" s="5">
        <v>4</v>
      </c>
      <c r="O26" s="3">
        <v>4</v>
      </c>
      <c r="P26" s="5"/>
      <c r="Q26" s="3"/>
      <c r="R26" s="29">
        <f t="shared" si="0"/>
        <v>12</v>
      </c>
      <c r="S26" s="29">
        <f t="shared" si="0"/>
        <v>12</v>
      </c>
      <c r="T26" s="29">
        <f t="shared" si="4"/>
        <v>0</v>
      </c>
      <c r="U26" s="379"/>
      <c r="V26" s="3">
        <f t="shared" si="5"/>
        <v>100</v>
      </c>
      <c r="W26" s="3">
        <f t="shared" si="6"/>
        <v>38.365338207559056</v>
      </c>
      <c r="X26" s="3">
        <f t="shared" si="7"/>
        <v>38.365338207559056</v>
      </c>
    </row>
    <row r="27" spans="1:24" s="1" customFormat="1" ht="12" x14ac:dyDescent="0.2">
      <c r="A27" s="575" t="s">
        <v>25</v>
      </c>
      <c r="B27" s="576"/>
      <c r="C27" s="577"/>
      <c r="D27" s="9"/>
      <c r="E27" s="9">
        <f>SUM(E19:E26)</f>
        <v>100</v>
      </c>
      <c r="F27" s="10">
        <v>6706843</v>
      </c>
      <c r="G27" s="56">
        <v>2573103</v>
      </c>
      <c r="H27" s="9">
        <f t="shared" ref="H27:Q27" si="8">SUM(H19:H26)</f>
        <v>369</v>
      </c>
      <c r="I27" s="9">
        <f t="shared" si="8"/>
        <v>403</v>
      </c>
      <c r="J27" s="9">
        <f t="shared" si="8"/>
        <v>119</v>
      </c>
      <c r="K27" s="9">
        <f t="shared" si="8"/>
        <v>140</v>
      </c>
      <c r="L27" s="9">
        <f t="shared" si="8"/>
        <v>125</v>
      </c>
      <c r="M27" s="9">
        <f t="shared" si="8"/>
        <v>135</v>
      </c>
      <c r="N27" s="9">
        <f t="shared" si="8"/>
        <v>125</v>
      </c>
      <c r="O27" s="9">
        <f t="shared" si="8"/>
        <v>128</v>
      </c>
      <c r="P27" s="9">
        <f t="shared" si="8"/>
        <v>0</v>
      </c>
      <c r="Q27" s="9">
        <f t="shared" si="8"/>
        <v>0</v>
      </c>
      <c r="R27" s="8">
        <f>J27+L27+N27+P27</f>
        <v>369</v>
      </c>
      <c r="S27" s="8">
        <f>K27+M27+O27+Q27</f>
        <v>403</v>
      </c>
      <c r="T27" s="8">
        <f>S27-R27</f>
        <v>34</v>
      </c>
      <c r="U27" s="380"/>
      <c r="V27" s="3">
        <f t="shared" si="5"/>
        <v>102.4</v>
      </c>
      <c r="W27" s="3">
        <f t="shared" si="6"/>
        <v>38.365338207559056</v>
      </c>
      <c r="X27" s="3">
        <f t="shared" si="7"/>
        <v>37.466150593319384</v>
      </c>
    </row>
    <row r="28" spans="1:24" s="4" customFormat="1" ht="12" x14ac:dyDescent="0.2">
      <c r="B28" s="7" t="s">
        <v>26</v>
      </c>
      <c r="F28" s="6"/>
      <c r="H28" s="4" t="s">
        <v>27</v>
      </c>
      <c r="U28" s="381"/>
    </row>
  </sheetData>
  <mergeCells count="31">
    <mergeCell ref="B25:C25"/>
    <mergeCell ref="B26:C26"/>
    <mergeCell ref="A27:C27"/>
    <mergeCell ref="B19:C19"/>
    <mergeCell ref="B20:C20"/>
    <mergeCell ref="B21:C21"/>
    <mergeCell ref="B22:C22"/>
    <mergeCell ref="B23:C23"/>
    <mergeCell ref="B24:C24"/>
    <mergeCell ref="B18:C18"/>
    <mergeCell ref="A7:X7"/>
    <mergeCell ref="A15:X15"/>
    <mergeCell ref="A16:X16"/>
    <mergeCell ref="A17:C17"/>
    <mergeCell ref="D17:D18"/>
    <mergeCell ref="E17:E18"/>
    <mergeCell ref="F17:G17"/>
    <mergeCell ref="H17:I17"/>
    <mergeCell ref="J17:K17"/>
    <mergeCell ref="L17:M17"/>
    <mergeCell ref="N17:O17"/>
    <mergeCell ref="P17:Q17"/>
    <mergeCell ref="R17:T17"/>
    <mergeCell ref="U17:U18"/>
    <mergeCell ref="V17:X17"/>
    <mergeCell ref="A6:X6"/>
    <mergeCell ref="A1:X1"/>
    <mergeCell ref="A2:X2"/>
    <mergeCell ref="A3:X3"/>
    <mergeCell ref="A4:X4"/>
    <mergeCell ref="A5:X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topLeftCell="A24" workbookViewId="0">
      <selection activeCell="U22" sqref="U22"/>
    </sheetView>
  </sheetViews>
  <sheetFormatPr baseColWidth="10" defaultRowHeight="12.75" x14ac:dyDescent="0.2"/>
  <cols>
    <col min="1" max="1" width="5.42578125" style="178" customWidth="1"/>
    <col min="2" max="2" width="12" style="178" customWidth="1"/>
    <col min="3" max="3" width="21" style="178" customWidth="1"/>
    <col min="4" max="4" width="15.5703125" style="178" customWidth="1"/>
    <col min="5" max="5" width="12.42578125" style="178" customWidth="1"/>
    <col min="6" max="6" width="14.7109375" style="178" customWidth="1"/>
    <col min="7" max="7" width="13.28515625" style="178" customWidth="1"/>
    <col min="8" max="12" width="12.42578125" style="178" hidden="1" customWidth="1"/>
    <col min="13" max="13" width="10.85546875" style="178" hidden="1" customWidth="1"/>
    <col min="14" max="14" width="11.7109375" style="178" customWidth="1"/>
    <col min="15" max="15" width="10.28515625" style="178" customWidth="1"/>
    <col min="16" max="16" width="11.7109375" style="178" hidden="1" customWidth="1"/>
    <col min="17" max="17" width="10.85546875" style="178" hidden="1" customWidth="1"/>
    <col min="18" max="18" width="10.7109375" style="178" customWidth="1"/>
    <col min="19" max="19" width="11" style="178" customWidth="1"/>
    <col min="20" max="20" width="10" style="178" customWidth="1"/>
    <col min="21" max="21" width="26" style="178" customWidth="1"/>
    <col min="22" max="22" width="8.85546875" style="178" customWidth="1"/>
    <col min="23" max="23" width="8.5703125" style="178" customWidth="1"/>
    <col min="24" max="24" width="8.85546875" style="178" customWidth="1"/>
    <col min="25" max="16384" width="11.42578125" style="178"/>
  </cols>
  <sheetData>
    <row r="1" spans="1:24" x14ac:dyDescent="0.2">
      <c r="A1" s="617" t="s">
        <v>54</v>
      </c>
      <c r="B1" s="617"/>
      <c r="C1" s="617"/>
      <c r="D1" s="617"/>
      <c r="E1" s="617"/>
      <c r="F1" s="617"/>
      <c r="G1" s="617"/>
      <c r="H1" s="617"/>
      <c r="I1" s="617"/>
      <c r="J1" s="617"/>
      <c r="K1" s="617"/>
      <c r="L1" s="617"/>
      <c r="M1" s="617"/>
      <c r="N1" s="617"/>
      <c r="O1" s="617"/>
      <c r="P1" s="617"/>
      <c r="Q1" s="617"/>
      <c r="R1" s="617"/>
      <c r="S1" s="617"/>
      <c r="T1" s="617"/>
      <c r="U1" s="617"/>
      <c r="V1" s="617"/>
      <c r="W1" s="617"/>
      <c r="X1" s="617"/>
    </row>
    <row r="2" spans="1:24" x14ac:dyDescent="0.2">
      <c r="A2" s="617" t="s">
        <v>0</v>
      </c>
      <c r="B2" s="617"/>
      <c r="C2" s="617"/>
      <c r="D2" s="617"/>
      <c r="E2" s="617"/>
      <c r="F2" s="617"/>
      <c r="G2" s="617"/>
      <c r="H2" s="617"/>
      <c r="I2" s="617"/>
      <c r="J2" s="617"/>
      <c r="K2" s="617"/>
      <c r="L2" s="617"/>
      <c r="M2" s="617"/>
      <c r="N2" s="617"/>
      <c r="O2" s="617"/>
      <c r="P2" s="617"/>
      <c r="Q2" s="617"/>
      <c r="R2" s="617"/>
      <c r="S2" s="617"/>
      <c r="T2" s="617"/>
      <c r="U2" s="617"/>
      <c r="V2" s="617"/>
      <c r="W2" s="617"/>
      <c r="X2" s="617"/>
    </row>
    <row r="3" spans="1:24" x14ac:dyDescent="0.2">
      <c r="A3" s="617" t="s">
        <v>16</v>
      </c>
      <c r="B3" s="617"/>
      <c r="C3" s="617"/>
      <c r="D3" s="617"/>
      <c r="E3" s="617"/>
      <c r="F3" s="617"/>
      <c r="G3" s="617"/>
      <c r="H3" s="617"/>
      <c r="I3" s="617"/>
      <c r="J3" s="617"/>
      <c r="K3" s="617"/>
      <c r="L3" s="617"/>
      <c r="M3" s="617"/>
      <c r="N3" s="617"/>
      <c r="O3" s="617"/>
      <c r="P3" s="617"/>
      <c r="Q3" s="617"/>
      <c r="R3" s="617"/>
      <c r="S3" s="617"/>
      <c r="T3" s="617"/>
      <c r="U3" s="617"/>
      <c r="V3" s="617"/>
      <c r="W3" s="617"/>
      <c r="X3" s="617"/>
    </row>
    <row r="4" spans="1:24" hidden="1" x14ac:dyDescent="0.2">
      <c r="A4" s="617" t="s">
        <v>302</v>
      </c>
      <c r="B4" s="617"/>
      <c r="C4" s="617"/>
      <c r="D4" s="617"/>
      <c r="E4" s="617"/>
      <c r="F4" s="617"/>
      <c r="G4" s="617"/>
      <c r="H4" s="617"/>
      <c r="I4" s="617"/>
      <c r="J4" s="617"/>
      <c r="K4" s="617"/>
      <c r="L4" s="617"/>
      <c r="M4" s="617"/>
      <c r="N4" s="617"/>
      <c r="O4" s="617"/>
      <c r="P4" s="617"/>
      <c r="Q4" s="617"/>
      <c r="R4" s="617"/>
      <c r="S4" s="617"/>
      <c r="T4" s="617"/>
      <c r="U4" s="617"/>
      <c r="V4" s="617"/>
      <c r="W4" s="617"/>
      <c r="X4" s="617"/>
    </row>
    <row r="5" spans="1:24" hidden="1" x14ac:dyDescent="0.2">
      <c r="A5" s="617" t="s">
        <v>56</v>
      </c>
      <c r="B5" s="617"/>
      <c r="C5" s="617"/>
      <c r="D5" s="617"/>
      <c r="E5" s="617"/>
      <c r="F5" s="617"/>
      <c r="G5" s="617"/>
      <c r="H5" s="617"/>
      <c r="I5" s="617"/>
      <c r="J5" s="617"/>
      <c r="K5" s="617"/>
      <c r="L5" s="617"/>
      <c r="M5" s="617"/>
      <c r="N5" s="617"/>
      <c r="O5" s="617"/>
      <c r="P5" s="617"/>
      <c r="Q5" s="617"/>
      <c r="R5" s="617"/>
      <c r="S5" s="617"/>
      <c r="T5" s="617"/>
      <c r="U5" s="617"/>
      <c r="V5" s="617"/>
      <c r="W5" s="617"/>
      <c r="X5" s="617"/>
    </row>
    <row r="6" spans="1:24" x14ac:dyDescent="0.2">
      <c r="A6" s="617" t="s">
        <v>325</v>
      </c>
      <c r="B6" s="617"/>
      <c r="C6" s="617"/>
      <c r="D6" s="617"/>
      <c r="E6" s="617"/>
      <c r="F6" s="617"/>
      <c r="G6" s="617"/>
      <c r="H6" s="617"/>
      <c r="I6" s="617"/>
      <c r="J6" s="617"/>
      <c r="K6" s="617"/>
      <c r="L6" s="617"/>
      <c r="M6" s="617"/>
      <c r="N6" s="617"/>
      <c r="O6" s="617"/>
      <c r="P6" s="617"/>
      <c r="Q6" s="617"/>
      <c r="R6" s="617"/>
      <c r="S6" s="617"/>
      <c r="T6" s="617"/>
      <c r="U6" s="617"/>
      <c r="V6" s="617"/>
      <c r="W6" s="617"/>
      <c r="X6" s="617"/>
    </row>
    <row r="7" spans="1:24" hidden="1" x14ac:dyDescent="0.2">
      <c r="A7" s="617" t="s">
        <v>326</v>
      </c>
      <c r="B7" s="617"/>
      <c r="C7" s="617"/>
      <c r="D7" s="617"/>
      <c r="E7" s="617"/>
      <c r="F7" s="617"/>
      <c r="G7" s="617"/>
      <c r="H7" s="617"/>
      <c r="I7" s="617"/>
      <c r="J7" s="617"/>
      <c r="K7" s="617"/>
      <c r="L7" s="617"/>
      <c r="M7" s="617"/>
      <c r="N7" s="617"/>
      <c r="O7" s="617"/>
      <c r="P7" s="617"/>
      <c r="Q7" s="617"/>
      <c r="R7" s="617"/>
      <c r="S7" s="617"/>
      <c r="T7" s="617"/>
      <c r="U7" s="617"/>
      <c r="V7" s="617"/>
      <c r="W7" s="617"/>
      <c r="X7" s="617"/>
    </row>
    <row r="8" spans="1:24" x14ac:dyDescent="0.2">
      <c r="A8" s="182"/>
      <c r="B8" s="182"/>
      <c r="C8" s="182"/>
      <c r="D8" s="182"/>
      <c r="E8" s="182"/>
      <c r="F8" s="182"/>
      <c r="G8" s="182"/>
      <c r="H8" s="182"/>
      <c r="I8" s="182"/>
      <c r="J8" s="182"/>
      <c r="K8" s="182"/>
      <c r="L8" s="182"/>
      <c r="M8" s="182"/>
      <c r="N8" s="182"/>
      <c r="O8" s="182"/>
      <c r="P8" s="182"/>
      <c r="Q8" s="182"/>
    </row>
    <row r="9" spans="1:24" x14ac:dyDescent="0.2">
      <c r="A9" s="183" t="s">
        <v>37</v>
      </c>
      <c r="B9" s="183"/>
      <c r="C9" s="183" t="s">
        <v>304</v>
      </c>
      <c r="D9" s="181"/>
      <c r="E9" s="181"/>
      <c r="F9" s="181"/>
      <c r="G9" s="181"/>
      <c r="H9" s="181"/>
      <c r="I9" s="181"/>
      <c r="J9" s="181"/>
      <c r="K9" s="181"/>
      <c r="L9" s="182"/>
      <c r="M9" s="182"/>
      <c r="N9" s="182"/>
      <c r="O9" s="182"/>
      <c r="P9" s="182"/>
      <c r="Q9" s="182"/>
    </row>
    <row r="10" spans="1:24" x14ac:dyDescent="0.2">
      <c r="A10" s="183" t="s">
        <v>1</v>
      </c>
      <c r="B10" s="210"/>
      <c r="C10" s="183" t="s">
        <v>305</v>
      </c>
      <c r="D10" s="181"/>
      <c r="E10" s="181"/>
      <c r="F10" s="181"/>
      <c r="G10" s="181"/>
      <c r="H10" s="181"/>
      <c r="I10" s="181"/>
      <c r="J10" s="181"/>
      <c r="K10" s="181"/>
      <c r="L10" s="182"/>
      <c r="M10" s="182"/>
      <c r="N10" s="182"/>
      <c r="O10" s="182"/>
      <c r="P10" s="182"/>
      <c r="Q10" s="182"/>
    </row>
    <row r="11" spans="1:24" x14ac:dyDescent="0.2">
      <c r="A11" s="183" t="s">
        <v>65</v>
      </c>
      <c r="B11" s="210"/>
      <c r="C11" s="183" t="s">
        <v>327</v>
      </c>
      <c r="D11" s="181"/>
      <c r="E11" s="181"/>
      <c r="F11" s="181"/>
      <c r="G11" s="181"/>
      <c r="H11" s="181"/>
      <c r="I11" s="181"/>
      <c r="J11" s="181"/>
      <c r="K11" s="181"/>
      <c r="L11" s="182"/>
      <c r="M11" s="182"/>
      <c r="N11" s="182"/>
      <c r="O11" s="182"/>
      <c r="P11" s="182"/>
      <c r="Q11" s="182"/>
    </row>
    <row r="12" spans="1:24" x14ac:dyDescent="0.2">
      <c r="A12" s="183" t="s">
        <v>7</v>
      </c>
      <c r="B12" s="210"/>
      <c r="C12" s="632" t="s">
        <v>67</v>
      </c>
      <c r="D12" s="632"/>
      <c r="E12" s="632"/>
      <c r="F12" s="181"/>
      <c r="G12" s="181"/>
      <c r="H12" s="181"/>
      <c r="I12" s="181"/>
      <c r="J12" s="181"/>
      <c r="K12" s="181"/>
      <c r="L12" s="182"/>
      <c r="M12" s="182"/>
      <c r="N12" s="182"/>
      <c r="O12" s="182"/>
      <c r="P12" s="182"/>
      <c r="Q12" s="182"/>
    </row>
    <row r="13" spans="1:24" x14ac:dyDescent="0.2">
      <c r="A13" s="181" t="s">
        <v>39</v>
      </c>
      <c r="B13" s="181"/>
      <c r="C13" s="184" t="s">
        <v>308</v>
      </c>
      <c r="D13" s="181"/>
      <c r="E13" s="181"/>
      <c r="F13" s="181"/>
      <c r="G13" s="181"/>
      <c r="H13" s="181"/>
      <c r="I13" s="181"/>
      <c r="J13" s="181"/>
      <c r="K13" s="181"/>
      <c r="L13" s="182"/>
      <c r="M13" s="182"/>
      <c r="N13" s="182"/>
      <c r="O13" s="182"/>
      <c r="P13" s="182"/>
      <c r="Q13" s="182"/>
      <c r="U13" s="186"/>
      <c r="W13" s="633"/>
      <c r="X13" s="633"/>
    </row>
    <row r="14" spans="1:24" x14ac:dyDescent="0.2">
      <c r="A14" s="617" t="s">
        <v>4</v>
      </c>
      <c r="B14" s="617"/>
      <c r="C14" s="617"/>
      <c r="D14" s="617"/>
      <c r="E14" s="617"/>
      <c r="F14" s="617"/>
      <c r="G14" s="617"/>
      <c r="H14" s="617"/>
      <c r="I14" s="617"/>
      <c r="J14" s="617"/>
      <c r="K14" s="617"/>
      <c r="L14" s="617"/>
      <c r="M14" s="617"/>
      <c r="N14" s="617"/>
      <c r="O14" s="617"/>
      <c r="P14" s="617"/>
      <c r="Q14" s="617"/>
      <c r="R14" s="617"/>
      <c r="S14" s="617"/>
      <c r="T14" s="617"/>
      <c r="U14" s="617"/>
      <c r="V14" s="617"/>
      <c r="W14" s="617"/>
      <c r="X14" s="617"/>
    </row>
    <row r="15" spans="1:24" ht="13.5" x14ac:dyDescent="0.2">
      <c r="A15" s="634" t="s">
        <v>328</v>
      </c>
      <c r="B15" s="634"/>
      <c r="C15" s="634"/>
      <c r="D15" s="634"/>
      <c r="E15" s="634"/>
      <c r="F15" s="634"/>
      <c r="G15" s="634"/>
      <c r="H15" s="634"/>
      <c r="I15" s="634"/>
      <c r="J15" s="634"/>
      <c r="K15" s="634"/>
      <c r="L15" s="634"/>
      <c r="M15" s="634"/>
      <c r="N15" s="634"/>
      <c r="O15" s="634"/>
      <c r="P15" s="634"/>
      <c r="Q15" s="634"/>
      <c r="R15" s="634"/>
      <c r="S15" s="634"/>
      <c r="T15" s="634"/>
      <c r="U15" s="634"/>
      <c r="V15" s="634"/>
      <c r="W15" s="634"/>
      <c r="X15" s="634"/>
    </row>
    <row r="16" spans="1:24" x14ac:dyDescent="0.2">
      <c r="A16" s="182"/>
      <c r="B16" s="182"/>
      <c r="C16" s="182"/>
      <c r="D16" s="182"/>
      <c r="E16" s="182"/>
      <c r="F16" s="182"/>
      <c r="G16" s="182"/>
      <c r="H16" s="182"/>
      <c r="I16" s="182"/>
      <c r="J16" s="182"/>
      <c r="K16" s="182"/>
      <c r="L16" s="182"/>
      <c r="M16" s="182"/>
      <c r="N16" s="182"/>
      <c r="O16" s="182"/>
      <c r="P16" s="182"/>
      <c r="Q16" s="182"/>
    </row>
    <row r="17" spans="1:24" ht="15" x14ac:dyDescent="0.2">
      <c r="A17" s="629" t="s">
        <v>5</v>
      </c>
      <c r="B17" s="635"/>
      <c r="C17" s="630"/>
      <c r="D17" s="636" t="s">
        <v>8</v>
      </c>
      <c r="E17" s="636" t="s">
        <v>18</v>
      </c>
      <c r="F17" s="638" t="s">
        <v>19</v>
      </c>
      <c r="G17" s="639"/>
      <c r="H17" s="638" t="s">
        <v>20</v>
      </c>
      <c r="I17" s="639"/>
      <c r="J17" s="629" t="s">
        <v>14</v>
      </c>
      <c r="K17" s="630"/>
      <c r="L17" s="629" t="s">
        <v>10</v>
      </c>
      <c r="M17" s="630"/>
      <c r="N17" s="629" t="s">
        <v>13</v>
      </c>
      <c r="O17" s="630"/>
      <c r="P17" s="629" t="s">
        <v>15</v>
      </c>
      <c r="Q17" s="630"/>
      <c r="R17" s="628" t="s">
        <v>28</v>
      </c>
      <c r="S17" s="628"/>
      <c r="T17" s="628"/>
      <c r="U17" s="631" t="s">
        <v>29</v>
      </c>
      <c r="V17" s="625" t="s">
        <v>31</v>
      </c>
      <c r="W17" s="626"/>
      <c r="X17" s="627"/>
    </row>
    <row r="18" spans="1:24" ht="15" x14ac:dyDescent="0.2">
      <c r="A18" s="212" t="s">
        <v>17</v>
      </c>
      <c r="B18" s="628" t="s">
        <v>6</v>
      </c>
      <c r="C18" s="628"/>
      <c r="D18" s="637"/>
      <c r="E18" s="637"/>
      <c r="F18" s="213" t="s">
        <v>21</v>
      </c>
      <c r="G18" s="213" t="s">
        <v>22</v>
      </c>
      <c r="H18" s="213" t="s">
        <v>23</v>
      </c>
      <c r="I18" s="213" t="s">
        <v>24</v>
      </c>
      <c r="J18" s="214" t="s">
        <v>11</v>
      </c>
      <c r="K18" s="214" t="s">
        <v>12</v>
      </c>
      <c r="L18" s="214" t="s">
        <v>11</v>
      </c>
      <c r="M18" s="214" t="s">
        <v>12</v>
      </c>
      <c r="N18" s="214" t="s">
        <v>11</v>
      </c>
      <c r="O18" s="214" t="s">
        <v>12</v>
      </c>
      <c r="P18" s="214" t="s">
        <v>11</v>
      </c>
      <c r="Q18" s="214" t="s">
        <v>12</v>
      </c>
      <c r="R18" s="214" t="s">
        <v>11</v>
      </c>
      <c r="S18" s="214" t="s">
        <v>12</v>
      </c>
      <c r="T18" s="214" t="s">
        <v>30</v>
      </c>
      <c r="U18" s="631"/>
      <c r="V18" s="215" t="s">
        <v>32</v>
      </c>
      <c r="W18" s="215" t="s">
        <v>33</v>
      </c>
      <c r="X18" s="215" t="s">
        <v>34</v>
      </c>
    </row>
    <row r="19" spans="1:24" ht="60" x14ac:dyDescent="0.2">
      <c r="A19" s="216">
        <v>1</v>
      </c>
      <c r="B19" s="618" t="s">
        <v>329</v>
      </c>
      <c r="C19" s="619"/>
      <c r="D19" s="217" t="s">
        <v>73</v>
      </c>
      <c r="E19" s="217">
        <v>20</v>
      </c>
      <c r="F19" s="218">
        <f t="shared" ref="F19:F25" si="0">$F$26*E19/100</f>
        <v>1153281.8</v>
      </c>
      <c r="G19" s="218">
        <f t="shared" ref="G19:G25" si="1">$G$26*E19/100</f>
        <v>657512.80000000005</v>
      </c>
      <c r="H19" s="216">
        <f t="shared" ref="H19:I23" si="2">J19+L19+N19+P19</f>
        <v>360</v>
      </c>
      <c r="I19" s="216">
        <f t="shared" si="2"/>
        <v>1725</v>
      </c>
      <c r="J19" s="216">
        <v>120</v>
      </c>
      <c r="K19" s="219">
        <v>566</v>
      </c>
      <c r="L19" s="220">
        <v>120</v>
      </c>
      <c r="M19" s="221">
        <v>608</v>
      </c>
      <c r="N19" s="220">
        <v>120</v>
      </c>
      <c r="O19" s="222">
        <v>551</v>
      </c>
      <c r="P19" s="220"/>
      <c r="Q19" s="222"/>
      <c r="R19" s="223">
        <f t="shared" ref="R19:S21" si="3">J19+L19+N19+P19</f>
        <v>360</v>
      </c>
      <c r="S19" s="224">
        <f t="shared" si="3"/>
        <v>1725</v>
      </c>
      <c r="T19" s="224">
        <f t="shared" ref="T19:T26" si="4">S19-R19</f>
        <v>1365</v>
      </c>
      <c r="U19" s="225" t="s">
        <v>330</v>
      </c>
      <c r="V19" s="226">
        <f>O19/N19*100</f>
        <v>459.16666666666669</v>
      </c>
      <c r="W19" s="226">
        <f t="shared" ref="W19:W26" si="5">G19/F19*100</f>
        <v>57.012327776264229</v>
      </c>
      <c r="X19" s="226">
        <f t="shared" ref="X19:X26" si="6">W19/V19*100</f>
        <v>12.41647791860564</v>
      </c>
    </row>
    <row r="20" spans="1:24" ht="15" x14ac:dyDescent="0.2">
      <c r="A20" s="216">
        <v>2</v>
      </c>
      <c r="B20" s="618" t="s">
        <v>331</v>
      </c>
      <c r="C20" s="619"/>
      <c r="D20" s="217" t="s">
        <v>73</v>
      </c>
      <c r="E20" s="217">
        <v>20</v>
      </c>
      <c r="F20" s="218">
        <f t="shared" si="0"/>
        <v>1153281.8</v>
      </c>
      <c r="G20" s="218">
        <f t="shared" si="1"/>
        <v>657512.80000000005</v>
      </c>
      <c r="H20" s="216">
        <f t="shared" si="2"/>
        <v>144</v>
      </c>
      <c r="I20" s="216">
        <f t="shared" si="2"/>
        <v>307</v>
      </c>
      <c r="J20" s="216">
        <v>48</v>
      </c>
      <c r="K20" s="219">
        <v>110</v>
      </c>
      <c r="L20" s="220">
        <v>48</v>
      </c>
      <c r="M20" s="221">
        <v>115</v>
      </c>
      <c r="N20" s="220">
        <v>48</v>
      </c>
      <c r="O20" s="222">
        <v>82</v>
      </c>
      <c r="P20" s="220"/>
      <c r="Q20" s="222"/>
      <c r="R20" s="223">
        <f t="shared" si="3"/>
        <v>144</v>
      </c>
      <c r="S20" s="224">
        <f t="shared" si="3"/>
        <v>307</v>
      </c>
      <c r="T20" s="224">
        <f t="shared" si="4"/>
        <v>163</v>
      </c>
      <c r="U20" s="225"/>
      <c r="V20" s="226">
        <f t="shared" ref="V20:V26" si="7">O20/N20*100</f>
        <v>170.83333333333331</v>
      </c>
      <c r="W20" s="226">
        <f t="shared" si="5"/>
        <v>57.012327776264229</v>
      </c>
      <c r="X20" s="226">
        <f t="shared" si="6"/>
        <v>33.373069917813211</v>
      </c>
    </row>
    <row r="21" spans="1:24" ht="15" x14ac:dyDescent="0.2">
      <c r="A21" s="216">
        <v>3</v>
      </c>
      <c r="B21" s="618" t="s">
        <v>332</v>
      </c>
      <c r="C21" s="619"/>
      <c r="D21" s="217" t="s">
        <v>73</v>
      </c>
      <c r="E21" s="217">
        <v>20</v>
      </c>
      <c r="F21" s="218">
        <f t="shared" si="0"/>
        <v>1153281.8</v>
      </c>
      <c r="G21" s="218">
        <f t="shared" si="1"/>
        <v>657512.80000000005</v>
      </c>
      <c r="H21" s="216">
        <f>J21+L21+N21+P21</f>
        <v>27</v>
      </c>
      <c r="I21" s="216">
        <f>K21+M21+O21+Q21</f>
        <v>42</v>
      </c>
      <c r="J21" s="216">
        <v>9</v>
      </c>
      <c r="K21" s="219">
        <v>15</v>
      </c>
      <c r="L21" s="220">
        <v>9</v>
      </c>
      <c r="M21" s="221">
        <v>12</v>
      </c>
      <c r="N21" s="220">
        <v>9</v>
      </c>
      <c r="O21" s="222">
        <v>15</v>
      </c>
      <c r="P21" s="220"/>
      <c r="Q21" s="222"/>
      <c r="R21" s="223">
        <f t="shared" si="3"/>
        <v>27</v>
      </c>
      <c r="S21" s="224">
        <f t="shared" si="3"/>
        <v>42</v>
      </c>
      <c r="T21" s="224">
        <f>S21-R21</f>
        <v>15</v>
      </c>
      <c r="U21" s="227"/>
      <c r="V21" s="226">
        <f t="shared" si="7"/>
        <v>166.66666666666669</v>
      </c>
      <c r="W21" s="226">
        <f>G21/F21*100</f>
        <v>57.012327776264229</v>
      </c>
      <c r="X21" s="226">
        <f>W21/V21*100</f>
        <v>34.20739666575853</v>
      </c>
    </row>
    <row r="22" spans="1:24" ht="90" x14ac:dyDescent="0.2">
      <c r="A22" s="216">
        <v>4</v>
      </c>
      <c r="B22" s="618" t="s">
        <v>333</v>
      </c>
      <c r="C22" s="619"/>
      <c r="D22" s="217" t="s">
        <v>73</v>
      </c>
      <c r="E22" s="217">
        <v>10</v>
      </c>
      <c r="F22" s="218">
        <f t="shared" si="0"/>
        <v>576640.9</v>
      </c>
      <c r="G22" s="218">
        <f t="shared" si="1"/>
        <v>328756.40000000002</v>
      </c>
      <c r="H22" s="216"/>
      <c r="I22" s="216"/>
      <c r="J22" s="216">
        <v>7</v>
      </c>
      <c r="K22" s="219">
        <v>44</v>
      </c>
      <c r="L22" s="220">
        <v>7</v>
      </c>
      <c r="M22" s="221">
        <v>65</v>
      </c>
      <c r="N22" s="220">
        <v>7</v>
      </c>
      <c r="O22" s="222">
        <v>84</v>
      </c>
      <c r="P22" s="220"/>
      <c r="Q22" s="222"/>
      <c r="R22" s="223">
        <f>SUM(J22+L22+N22+P22)</f>
        <v>21</v>
      </c>
      <c r="S22" s="224">
        <f>SUM(K22+M22+O22+Q22)</f>
        <v>193</v>
      </c>
      <c r="T22" s="224">
        <f>SUM(S22-R22)</f>
        <v>172</v>
      </c>
      <c r="U22" s="225" t="s">
        <v>334</v>
      </c>
      <c r="V22" s="226">
        <f t="shared" si="7"/>
        <v>1200</v>
      </c>
      <c r="W22" s="226">
        <f>G22/F22*100</f>
        <v>57.012327776264229</v>
      </c>
      <c r="X22" s="226">
        <f>W22/V22*100</f>
        <v>4.7510273146886854</v>
      </c>
    </row>
    <row r="23" spans="1:24" ht="15" x14ac:dyDescent="0.2">
      <c r="A23" s="216">
        <v>5</v>
      </c>
      <c r="B23" s="618" t="s">
        <v>335</v>
      </c>
      <c r="C23" s="619"/>
      <c r="D23" s="217" t="s">
        <v>73</v>
      </c>
      <c r="E23" s="217">
        <v>10</v>
      </c>
      <c r="F23" s="218">
        <f t="shared" si="0"/>
        <v>576640.9</v>
      </c>
      <c r="G23" s="218">
        <f t="shared" si="1"/>
        <v>328756.40000000002</v>
      </c>
      <c r="H23" s="216">
        <f t="shared" si="2"/>
        <v>18</v>
      </c>
      <c r="I23" s="216">
        <f t="shared" si="2"/>
        <v>29</v>
      </c>
      <c r="J23" s="216">
        <v>6</v>
      </c>
      <c r="K23" s="219">
        <v>11</v>
      </c>
      <c r="L23" s="220">
        <v>6</v>
      </c>
      <c r="M23" s="221">
        <v>10</v>
      </c>
      <c r="N23" s="220">
        <v>6</v>
      </c>
      <c r="O23" s="222">
        <v>8</v>
      </c>
      <c r="P23" s="220"/>
      <c r="Q23" s="222"/>
      <c r="R23" s="223">
        <f t="shared" ref="R23:S25" si="8">J23+L23+N23+P23</f>
        <v>18</v>
      </c>
      <c r="S23" s="224">
        <f t="shared" si="8"/>
        <v>29</v>
      </c>
      <c r="T23" s="224">
        <f t="shared" si="4"/>
        <v>11</v>
      </c>
      <c r="U23" s="227"/>
      <c r="V23" s="226">
        <f t="shared" si="7"/>
        <v>133.33333333333331</v>
      </c>
      <c r="W23" s="226">
        <f t="shared" si="5"/>
        <v>57.012327776264229</v>
      </c>
      <c r="X23" s="226">
        <f t="shared" si="6"/>
        <v>42.759245832198175</v>
      </c>
    </row>
    <row r="24" spans="1:24" ht="15" x14ac:dyDescent="0.2">
      <c r="A24" s="216">
        <v>6</v>
      </c>
      <c r="B24" s="618" t="s">
        <v>336</v>
      </c>
      <c r="C24" s="619"/>
      <c r="D24" s="217" t="s">
        <v>73</v>
      </c>
      <c r="E24" s="217">
        <v>10</v>
      </c>
      <c r="F24" s="218">
        <f t="shared" si="0"/>
        <v>576640.9</v>
      </c>
      <c r="G24" s="218">
        <f t="shared" si="1"/>
        <v>328756.40000000002</v>
      </c>
      <c r="H24" s="216">
        <f>J24+L24+N24+P24</f>
        <v>162</v>
      </c>
      <c r="I24" s="216">
        <f>K24+M24+O24+Q24</f>
        <v>195</v>
      </c>
      <c r="J24" s="216">
        <v>54</v>
      </c>
      <c r="K24" s="219">
        <v>69</v>
      </c>
      <c r="L24" s="220">
        <v>60</v>
      </c>
      <c r="M24" s="221">
        <v>68</v>
      </c>
      <c r="N24" s="220">
        <v>48</v>
      </c>
      <c r="O24" s="222">
        <v>58</v>
      </c>
      <c r="P24" s="220"/>
      <c r="Q24" s="222"/>
      <c r="R24" s="223">
        <f t="shared" si="8"/>
        <v>162</v>
      </c>
      <c r="S24" s="224">
        <f t="shared" si="8"/>
        <v>195</v>
      </c>
      <c r="T24" s="224">
        <f>S24-R24</f>
        <v>33</v>
      </c>
      <c r="U24" s="225"/>
      <c r="V24" s="226">
        <f t="shared" si="7"/>
        <v>120.83333333333333</v>
      </c>
      <c r="W24" s="226">
        <f>G24/F24*100</f>
        <v>57.012327776264229</v>
      </c>
      <c r="X24" s="226">
        <f>W24/V24*100</f>
        <v>47.182616090701437</v>
      </c>
    </row>
    <row r="25" spans="1:24" ht="90" x14ac:dyDescent="0.2">
      <c r="A25" s="216">
        <v>7</v>
      </c>
      <c r="B25" s="620" t="s">
        <v>337</v>
      </c>
      <c r="C25" s="621"/>
      <c r="D25" s="217" t="s">
        <v>224</v>
      </c>
      <c r="E25" s="217">
        <v>10</v>
      </c>
      <c r="F25" s="218">
        <f t="shared" si="0"/>
        <v>576640.9</v>
      </c>
      <c r="G25" s="218">
        <f t="shared" si="1"/>
        <v>328756.40000000002</v>
      </c>
      <c r="H25" s="216">
        <f>J25+L25+N25+P25</f>
        <v>108</v>
      </c>
      <c r="I25" s="216">
        <f>K25+M25+O25+Q25</f>
        <v>180</v>
      </c>
      <c r="J25" s="216">
        <v>36</v>
      </c>
      <c r="K25" s="219">
        <v>67</v>
      </c>
      <c r="L25" s="216">
        <v>36</v>
      </c>
      <c r="M25" s="221">
        <v>51</v>
      </c>
      <c r="N25" s="216">
        <v>36</v>
      </c>
      <c r="O25" s="226">
        <v>62</v>
      </c>
      <c r="P25" s="216"/>
      <c r="Q25" s="226"/>
      <c r="R25" s="224">
        <f t="shared" si="8"/>
        <v>108</v>
      </c>
      <c r="S25" s="224">
        <f t="shared" si="8"/>
        <v>180</v>
      </c>
      <c r="T25" s="224">
        <f>SUM(S25-R25)</f>
        <v>72</v>
      </c>
      <c r="U25" s="225" t="s">
        <v>338</v>
      </c>
      <c r="V25" s="226">
        <f t="shared" si="7"/>
        <v>172.22222222222223</v>
      </c>
      <c r="W25" s="226">
        <f>G25/F25*100</f>
        <v>57.012327776264229</v>
      </c>
      <c r="X25" s="226">
        <f>W25/V25*100</f>
        <v>33.103932257185683</v>
      </c>
    </row>
    <row r="26" spans="1:24" s="181" customFormat="1" ht="15" x14ac:dyDescent="0.2">
      <c r="A26" s="622" t="s">
        <v>25</v>
      </c>
      <c r="B26" s="623"/>
      <c r="C26" s="624"/>
      <c r="D26" s="217"/>
      <c r="E26" s="228">
        <f>SUM(E19:E25)</f>
        <v>100</v>
      </c>
      <c r="F26" s="229">
        <v>5766409</v>
      </c>
      <c r="G26" s="230">
        <v>3287564</v>
      </c>
      <c r="H26" s="228">
        <f t="shared" ref="H26:N26" si="9">SUM(H19:H25)</f>
        <v>819</v>
      </c>
      <c r="I26" s="228">
        <f t="shared" si="9"/>
        <v>2478</v>
      </c>
      <c r="J26" s="231">
        <f t="shared" si="9"/>
        <v>280</v>
      </c>
      <c r="K26" s="232">
        <f t="shared" si="9"/>
        <v>882</v>
      </c>
      <c r="L26" s="231">
        <f t="shared" si="9"/>
        <v>286</v>
      </c>
      <c r="M26" s="231">
        <f t="shared" si="9"/>
        <v>929</v>
      </c>
      <c r="N26" s="231">
        <f t="shared" si="9"/>
        <v>274</v>
      </c>
      <c r="O26" s="233">
        <f>SUM(O19:O25)</f>
        <v>860</v>
      </c>
      <c r="P26" s="231">
        <f>SUM(P19:P25)</f>
        <v>0</v>
      </c>
      <c r="Q26" s="232"/>
      <c r="R26" s="234">
        <f>SUM(R19:R25)</f>
        <v>840</v>
      </c>
      <c r="S26" s="234">
        <f>K26+M26+O26+Q26</f>
        <v>2671</v>
      </c>
      <c r="T26" s="234">
        <f t="shared" si="4"/>
        <v>1831</v>
      </c>
      <c r="U26" s="226"/>
      <c r="V26" s="226">
        <f t="shared" si="7"/>
        <v>313.8686131386861</v>
      </c>
      <c r="W26" s="226">
        <f t="shared" si="5"/>
        <v>57.012327776264229</v>
      </c>
      <c r="X26" s="226">
        <f t="shared" si="6"/>
        <v>18.16439280313535</v>
      </c>
    </row>
    <row r="27" spans="1:24" s="182" customFormat="1" ht="15" x14ac:dyDescent="0.25">
      <c r="A27" s="235"/>
      <c r="B27" s="235"/>
      <c r="C27" s="235"/>
      <c r="D27" s="235"/>
      <c r="E27" s="235"/>
      <c r="F27" s="236"/>
      <c r="G27" s="235"/>
      <c r="H27" s="235"/>
      <c r="I27" s="235"/>
      <c r="J27" s="235"/>
      <c r="K27" s="235"/>
      <c r="L27" s="235"/>
      <c r="M27" s="235"/>
      <c r="N27" s="235"/>
      <c r="O27" s="235"/>
      <c r="P27" s="235"/>
      <c r="Q27" s="235"/>
      <c r="R27" s="235"/>
      <c r="S27" s="235"/>
      <c r="T27" s="235"/>
      <c r="U27" s="235"/>
      <c r="V27" s="235"/>
      <c r="W27" s="235"/>
      <c r="X27" s="235"/>
    </row>
    <row r="28" spans="1:24" s="182" customFormat="1" ht="15" x14ac:dyDescent="0.25">
      <c r="A28" s="235"/>
      <c r="B28" s="237" t="s">
        <v>26</v>
      </c>
      <c r="C28" s="235"/>
      <c r="D28" s="235"/>
      <c r="E28" s="235"/>
      <c r="F28" s="236"/>
      <c r="G28" s="235"/>
      <c r="H28" s="235" t="s">
        <v>27</v>
      </c>
      <c r="I28" s="235"/>
      <c r="J28" s="235"/>
      <c r="K28" s="235"/>
      <c r="L28" s="235"/>
      <c r="M28" s="235"/>
      <c r="N28" s="235"/>
      <c r="O28" s="235"/>
      <c r="P28" s="235"/>
      <c r="Q28" s="235"/>
      <c r="R28" s="235"/>
      <c r="S28" s="235"/>
      <c r="T28" s="235"/>
      <c r="U28" s="235"/>
      <c r="V28" s="235"/>
      <c r="W28" s="235"/>
      <c r="X28" s="235"/>
    </row>
  </sheetData>
  <mergeCells count="32">
    <mergeCell ref="A6:X6"/>
    <mergeCell ref="A1:X1"/>
    <mergeCell ref="A2:X2"/>
    <mergeCell ref="A3:X3"/>
    <mergeCell ref="A4:X4"/>
    <mergeCell ref="A5:X5"/>
    <mergeCell ref="A17:C17"/>
    <mergeCell ref="D17:D18"/>
    <mergeCell ref="E17:E18"/>
    <mergeCell ref="F17:G17"/>
    <mergeCell ref="H17:I17"/>
    <mergeCell ref="A7:X7"/>
    <mergeCell ref="C12:E12"/>
    <mergeCell ref="W13:X13"/>
    <mergeCell ref="A14:X14"/>
    <mergeCell ref="A15:X15"/>
    <mergeCell ref="B23:C23"/>
    <mergeCell ref="B24:C24"/>
    <mergeCell ref="B25:C25"/>
    <mergeCell ref="A26:C26"/>
    <mergeCell ref="V17:X17"/>
    <mergeCell ref="B18:C18"/>
    <mergeCell ref="B19:C19"/>
    <mergeCell ref="B20:C20"/>
    <mergeCell ref="B21:C21"/>
    <mergeCell ref="B22:C22"/>
    <mergeCell ref="J17:K17"/>
    <mergeCell ref="L17:M17"/>
    <mergeCell ref="N17:O17"/>
    <mergeCell ref="P17:Q17"/>
    <mergeCell ref="R17:T17"/>
    <mergeCell ref="U17:U18"/>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topLeftCell="A24" workbookViewId="0">
      <selection activeCell="G26" sqref="G26"/>
    </sheetView>
  </sheetViews>
  <sheetFormatPr baseColWidth="10" defaultRowHeight="12.75" x14ac:dyDescent="0.2"/>
  <cols>
    <col min="1" max="1" width="10.42578125" style="35" customWidth="1"/>
    <col min="2" max="2" width="6.28515625" style="35" customWidth="1"/>
    <col min="3" max="3" width="40.7109375" style="35" customWidth="1"/>
    <col min="4" max="4" width="12.28515625" style="35" customWidth="1"/>
    <col min="5" max="5" width="11.28515625" style="35" customWidth="1"/>
    <col min="6" max="6" width="14.5703125" style="35" customWidth="1"/>
    <col min="7" max="7" width="13.140625" style="35" customWidth="1"/>
    <col min="8" max="8" width="10.42578125" style="35" hidden="1" customWidth="1"/>
    <col min="9" max="13" width="9.28515625" style="35" hidden="1" customWidth="1"/>
    <col min="14" max="15" width="9.28515625" style="35" customWidth="1"/>
    <col min="16" max="20" width="9.28515625" style="35" hidden="1" customWidth="1"/>
    <col min="21" max="21" width="24.28515625" style="35" customWidth="1"/>
    <col min="22" max="22" width="10.140625" style="35" customWidth="1"/>
    <col min="23" max="24" width="8.85546875" style="35" customWidth="1"/>
    <col min="25" max="16384" width="11.42578125" style="35"/>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ht="14.25" customHeight="1"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130</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285" t="s">
        <v>423</v>
      </c>
      <c r="B8" s="286">
        <v>222</v>
      </c>
      <c r="C8" s="287" t="s">
        <v>689</v>
      </c>
      <c r="D8" s="299"/>
      <c r="E8" s="1"/>
      <c r="F8" s="1"/>
      <c r="G8" s="1"/>
      <c r="H8" s="1"/>
      <c r="I8" s="1"/>
      <c r="J8" s="1"/>
      <c r="K8" s="1"/>
      <c r="L8" s="1"/>
      <c r="M8" s="1"/>
      <c r="N8" s="1"/>
      <c r="O8" s="1"/>
      <c r="P8" s="1"/>
      <c r="Q8" s="1"/>
    </row>
    <row r="9" spans="1:24" x14ac:dyDescent="0.2">
      <c r="A9" s="285" t="s">
        <v>1</v>
      </c>
      <c r="B9" s="286">
        <v>8</v>
      </c>
      <c r="C9" s="287" t="s">
        <v>690</v>
      </c>
      <c r="D9" s="299"/>
      <c r="E9" s="1"/>
      <c r="F9" s="1"/>
      <c r="G9" s="1"/>
      <c r="H9" s="1"/>
      <c r="I9" s="1"/>
      <c r="J9" s="1"/>
      <c r="K9" s="1"/>
      <c r="L9" s="4"/>
      <c r="M9" s="4"/>
      <c r="N9" s="4"/>
      <c r="O9" s="4"/>
      <c r="P9" s="4"/>
      <c r="Q9" s="4"/>
    </row>
    <row r="10" spans="1:24" x14ac:dyDescent="0.2">
      <c r="A10" s="285" t="s">
        <v>426</v>
      </c>
      <c r="B10" s="286">
        <v>4</v>
      </c>
      <c r="C10" s="287" t="s">
        <v>791</v>
      </c>
      <c r="D10" s="299"/>
      <c r="E10" s="1"/>
      <c r="F10" s="1"/>
      <c r="G10" s="1"/>
      <c r="H10" s="1"/>
      <c r="I10" s="1"/>
      <c r="J10" s="1"/>
      <c r="K10" s="1"/>
      <c r="L10" s="4"/>
      <c r="M10" s="4"/>
      <c r="N10" s="4"/>
      <c r="O10" s="4"/>
      <c r="P10" s="4"/>
      <c r="Q10" s="4"/>
    </row>
    <row r="11" spans="1:24" x14ac:dyDescent="0.2">
      <c r="A11" s="285" t="s">
        <v>7</v>
      </c>
      <c r="B11" s="289">
        <v>17</v>
      </c>
      <c r="C11" s="287" t="s">
        <v>706</v>
      </c>
      <c r="D11" s="299"/>
      <c r="E11" s="1"/>
      <c r="F11" s="1"/>
      <c r="G11" s="1"/>
      <c r="H11" s="1"/>
      <c r="I11" s="1"/>
      <c r="J11" s="1"/>
      <c r="K11" s="1"/>
      <c r="L11" s="4"/>
      <c r="M11" s="4"/>
      <c r="N11" s="4"/>
      <c r="O11" s="4"/>
      <c r="P11" s="4"/>
      <c r="Q11" s="4"/>
    </row>
    <row r="12" spans="1:24" x14ac:dyDescent="0.2">
      <c r="A12" s="285" t="s">
        <v>411</v>
      </c>
      <c r="B12" s="286">
        <v>6</v>
      </c>
      <c r="C12" s="287" t="s">
        <v>792</v>
      </c>
      <c r="D12" s="299"/>
      <c r="E12" s="1"/>
      <c r="F12" s="1"/>
      <c r="G12" s="1"/>
      <c r="H12" s="1"/>
      <c r="I12" s="1"/>
      <c r="J12" s="1"/>
      <c r="K12" s="1"/>
      <c r="L12" s="4"/>
      <c r="M12" s="4"/>
      <c r="N12" s="4"/>
      <c r="O12" s="4"/>
      <c r="P12" s="4"/>
      <c r="Q12" s="4"/>
    </row>
    <row r="13" spans="1:24" x14ac:dyDescent="0.2">
      <c r="A13" s="591" t="s">
        <v>4</v>
      </c>
      <c r="B13" s="591"/>
      <c r="C13" s="591"/>
      <c r="D13" s="591"/>
      <c r="E13" s="591"/>
      <c r="F13" s="591"/>
      <c r="G13" s="591"/>
      <c r="H13" s="591"/>
      <c r="I13" s="591"/>
      <c r="J13" s="591"/>
      <c r="K13" s="591"/>
      <c r="L13" s="591"/>
      <c r="M13" s="591"/>
      <c r="N13" s="591"/>
      <c r="O13" s="591"/>
      <c r="P13" s="591"/>
      <c r="Q13" s="591"/>
      <c r="R13" s="591"/>
      <c r="S13" s="591"/>
      <c r="T13" s="591"/>
      <c r="U13" s="591"/>
      <c r="V13" s="591"/>
      <c r="W13" s="591"/>
      <c r="X13" s="591"/>
    </row>
    <row r="14" spans="1:24" ht="37.5" customHeight="1" x14ac:dyDescent="0.2">
      <c r="A14" s="592" t="s">
        <v>793</v>
      </c>
      <c r="B14" s="592"/>
      <c r="C14" s="592"/>
      <c r="D14" s="592"/>
      <c r="E14" s="592"/>
      <c r="F14" s="592"/>
      <c r="G14" s="592"/>
      <c r="H14" s="592"/>
      <c r="I14" s="592"/>
      <c r="J14" s="592"/>
      <c r="K14" s="592"/>
      <c r="L14" s="592"/>
      <c r="M14" s="592"/>
      <c r="N14" s="592"/>
      <c r="O14" s="592"/>
      <c r="P14" s="592"/>
      <c r="Q14" s="592"/>
      <c r="R14" s="592"/>
      <c r="S14" s="592"/>
      <c r="T14" s="592"/>
      <c r="U14" s="592"/>
      <c r="V14" s="592"/>
      <c r="W14" s="592"/>
      <c r="X14" s="592"/>
    </row>
    <row r="15" spans="1:24" ht="12.75" customHeight="1" x14ac:dyDescent="0.2">
      <c r="A15" s="588" t="s">
        <v>5</v>
      </c>
      <c r="B15" s="589"/>
      <c r="C15" s="590"/>
      <c r="D15" s="578" t="s">
        <v>8</v>
      </c>
      <c r="E15" s="578" t="s">
        <v>18</v>
      </c>
      <c r="F15" s="580" t="s">
        <v>19</v>
      </c>
      <c r="G15" s="581"/>
      <c r="H15" s="580" t="s">
        <v>20</v>
      </c>
      <c r="I15" s="581"/>
      <c r="J15" s="588" t="s">
        <v>14</v>
      </c>
      <c r="K15" s="590"/>
      <c r="L15" s="588" t="s">
        <v>10</v>
      </c>
      <c r="M15" s="590"/>
      <c r="N15" s="588" t="s">
        <v>13</v>
      </c>
      <c r="O15" s="590"/>
      <c r="P15" s="588" t="s">
        <v>15</v>
      </c>
      <c r="Q15" s="590"/>
      <c r="R15" s="586" t="s">
        <v>28</v>
      </c>
      <c r="S15" s="586"/>
      <c r="T15" s="586"/>
      <c r="U15" s="598" t="s">
        <v>29</v>
      </c>
      <c r="V15" s="580" t="s">
        <v>31</v>
      </c>
      <c r="W15" s="587"/>
      <c r="X15" s="581"/>
    </row>
    <row r="16" spans="1:24" ht="20.25" customHeight="1" x14ac:dyDescent="0.2">
      <c r="A16" s="26" t="s">
        <v>17</v>
      </c>
      <c r="B16" s="586" t="s">
        <v>6</v>
      </c>
      <c r="C16" s="586"/>
      <c r="D16" s="579"/>
      <c r="E16" s="579"/>
      <c r="F16" s="25" t="s">
        <v>21</v>
      </c>
      <c r="G16" s="25" t="s">
        <v>22</v>
      </c>
      <c r="H16" s="25" t="s">
        <v>23</v>
      </c>
      <c r="I16" s="25" t="s">
        <v>24</v>
      </c>
      <c r="J16" s="2" t="s">
        <v>11</v>
      </c>
      <c r="K16" s="2" t="s">
        <v>12</v>
      </c>
      <c r="L16" s="2" t="s">
        <v>11</v>
      </c>
      <c r="M16" s="2" t="s">
        <v>12</v>
      </c>
      <c r="N16" s="2" t="s">
        <v>11</v>
      </c>
      <c r="O16" s="2" t="s">
        <v>12</v>
      </c>
      <c r="P16" s="2" t="s">
        <v>11</v>
      </c>
      <c r="Q16" s="2" t="s">
        <v>12</v>
      </c>
      <c r="R16" s="2" t="s">
        <v>11</v>
      </c>
      <c r="S16" s="2" t="s">
        <v>12</v>
      </c>
      <c r="T16" s="2" t="s">
        <v>30</v>
      </c>
      <c r="U16" s="598"/>
      <c r="V16" s="25" t="s">
        <v>32</v>
      </c>
      <c r="W16" s="25" t="s">
        <v>33</v>
      </c>
      <c r="X16" s="25" t="s">
        <v>34</v>
      </c>
    </row>
    <row r="17" spans="1:30" ht="84" customHeight="1" x14ac:dyDescent="0.2">
      <c r="A17" s="5">
        <v>1</v>
      </c>
      <c r="B17" s="775" t="s">
        <v>794</v>
      </c>
      <c r="C17" s="776"/>
      <c r="D17" s="9" t="s">
        <v>139</v>
      </c>
      <c r="E17" s="9">
        <v>8</v>
      </c>
      <c r="F17" s="370">
        <f>$F$25*E17/100</f>
        <v>16822053.359999999</v>
      </c>
      <c r="G17" s="370">
        <f>$G$25*E17/100</f>
        <v>9256028.3200000003</v>
      </c>
      <c r="H17" s="8">
        <f>J17+L17+N17+P17</f>
        <v>25</v>
      </c>
      <c r="I17" s="8">
        <f>K17+M17+O17+Q17</f>
        <v>28</v>
      </c>
      <c r="J17" s="5">
        <v>4</v>
      </c>
      <c r="K17" s="67">
        <v>10</v>
      </c>
      <c r="L17" s="5">
        <v>10</v>
      </c>
      <c r="M17" s="3">
        <v>10</v>
      </c>
      <c r="N17" s="5">
        <v>11</v>
      </c>
      <c r="O17" s="3">
        <v>8</v>
      </c>
      <c r="P17" s="5"/>
      <c r="Q17" s="3"/>
      <c r="R17" s="29">
        <f>J17+L17+N17+P17</f>
        <v>25</v>
      </c>
      <c r="S17" s="29">
        <f>K17+M17+O17+Q17</f>
        <v>28</v>
      </c>
      <c r="T17" s="29">
        <f>S17-R17</f>
        <v>3</v>
      </c>
      <c r="U17" s="366" t="s">
        <v>795</v>
      </c>
      <c r="V17" s="3">
        <f>O17/N17*100</f>
        <v>72.727272727272734</v>
      </c>
      <c r="W17" s="3">
        <f>G17/F17*100</f>
        <v>55.023177741245732</v>
      </c>
      <c r="X17" s="3">
        <f>W17/V17*100</f>
        <v>75.656869394212876</v>
      </c>
    </row>
    <row r="18" spans="1:30" ht="70.5" customHeight="1" x14ac:dyDescent="0.2">
      <c r="A18" s="5">
        <v>2</v>
      </c>
      <c r="B18" s="775" t="s">
        <v>796</v>
      </c>
      <c r="C18" s="776"/>
      <c r="D18" s="9" t="s">
        <v>797</v>
      </c>
      <c r="E18" s="9">
        <v>8</v>
      </c>
      <c r="F18" s="370">
        <f t="shared" ref="F18:F23" si="0">$F$25*E18/100</f>
        <v>16822053.359999999</v>
      </c>
      <c r="G18" s="370">
        <f t="shared" ref="G18:G23" si="1">$G$25*E18/100</f>
        <v>9256028.3200000003</v>
      </c>
      <c r="H18" s="8">
        <f t="shared" ref="H18:I24" si="2">J18+L18+N18+P18</f>
        <v>25</v>
      </c>
      <c r="I18" s="8">
        <f t="shared" si="2"/>
        <v>46</v>
      </c>
      <c r="J18" s="5">
        <v>5</v>
      </c>
      <c r="K18" s="67">
        <v>11</v>
      </c>
      <c r="L18" s="5">
        <v>10</v>
      </c>
      <c r="M18" s="3">
        <v>24</v>
      </c>
      <c r="N18" s="5">
        <v>10</v>
      </c>
      <c r="O18" s="3">
        <v>11</v>
      </c>
      <c r="P18" s="5"/>
      <c r="Q18" s="3"/>
      <c r="R18" s="29">
        <f t="shared" ref="R18:S25" si="3">J18+L18+N18+P18</f>
        <v>25</v>
      </c>
      <c r="S18" s="29">
        <f t="shared" si="3"/>
        <v>46</v>
      </c>
      <c r="T18" s="29">
        <f t="shared" ref="T18:T25" si="4">S18-R18</f>
        <v>21</v>
      </c>
      <c r="U18" s="32" t="s">
        <v>798</v>
      </c>
      <c r="V18" s="3">
        <f t="shared" ref="V18:V25" si="5">O18/N18*100</f>
        <v>110.00000000000001</v>
      </c>
      <c r="W18" s="3">
        <f t="shared" ref="W18:W25" si="6">G18/F18*100</f>
        <v>55.023177741245732</v>
      </c>
      <c r="X18" s="3">
        <f t="shared" ref="X18:X25" si="7">W18/V18*100</f>
        <v>50.021070673859747</v>
      </c>
    </row>
    <row r="19" spans="1:30" ht="54" customHeight="1" x14ac:dyDescent="0.2">
      <c r="A19" s="5">
        <v>3</v>
      </c>
      <c r="B19" s="775" t="s">
        <v>799</v>
      </c>
      <c r="C19" s="776"/>
      <c r="D19" s="9" t="s">
        <v>288</v>
      </c>
      <c r="E19" s="9">
        <v>9</v>
      </c>
      <c r="F19" s="370">
        <f t="shared" si="0"/>
        <v>18924810.030000001</v>
      </c>
      <c r="G19" s="370">
        <f t="shared" si="1"/>
        <v>10413031.859999999</v>
      </c>
      <c r="H19" s="8">
        <f t="shared" si="2"/>
        <v>225</v>
      </c>
      <c r="I19" s="8">
        <f t="shared" si="2"/>
        <v>225</v>
      </c>
      <c r="J19" s="5">
        <v>75</v>
      </c>
      <c r="K19" s="67">
        <v>75</v>
      </c>
      <c r="L19" s="5">
        <v>75</v>
      </c>
      <c r="M19" s="3">
        <v>75</v>
      </c>
      <c r="N19" s="5">
        <v>75</v>
      </c>
      <c r="O19" s="3">
        <v>75</v>
      </c>
      <c r="P19" s="5"/>
      <c r="Q19" s="3"/>
      <c r="R19" s="29">
        <f t="shared" si="3"/>
        <v>225</v>
      </c>
      <c r="S19" s="29">
        <f t="shared" si="3"/>
        <v>225</v>
      </c>
      <c r="T19" s="29">
        <f t="shared" si="4"/>
        <v>0</v>
      </c>
      <c r="U19" s="122"/>
      <c r="V19" s="3">
        <f t="shared" si="5"/>
        <v>100</v>
      </c>
      <c r="W19" s="3">
        <f t="shared" si="6"/>
        <v>55.023177741245718</v>
      </c>
      <c r="X19" s="3">
        <f t="shared" si="7"/>
        <v>55.023177741245718</v>
      </c>
    </row>
    <row r="20" spans="1:30" ht="66.75" customHeight="1" x14ac:dyDescent="0.2">
      <c r="A20" s="5">
        <v>4</v>
      </c>
      <c r="B20" s="775" t="s">
        <v>800</v>
      </c>
      <c r="C20" s="776"/>
      <c r="D20" s="9" t="s">
        <v>259</v>
      </c>
      <c r="E20" s="9">
        <v>6</v>
      </c>
      <c r="F20" s="370">
        <f t="shared" si="0"/>
        <v>12616540.02</v>
      </c>
      <c r="G20" s="370">
        <f t="shared" si="1"/>
        <v>6942021.2400000002</v>
      </c>
      <c r="H20" s="8">
        <f t="shared" si="2"/>
        <v>3</v>
      </c>
      <c r="I20" s="8">
        <f t="shared" si="2"/>
        <v>3</v>
      </c>
      <c r="J20" s="5">
        <v>1</v>
      </c>
      <c r="K20" s="67">
        <v>1</v>
      </c>
      <c r="L20" s="5">
        <v>1</v>
      </c>
      <c r="M20" s="3">
        <v>1</v>
      </c>
      <c r="N20" s="5">
        <v>1</v>
      </c>
      <c r="O20" s="3">
        <v>1</v>
      </c>
      <c r="P20" s="5"/>
      <c r="Q20" s="3"/>
      <c r="R20" s="29">
        <f t="shared" si="3"/>
        <v>3</v>
      </c>
      <c r="S20" s="29">
        <f t="shared" si="3"/>
        <v>3</v>
      </c>
      <c r="T20" s="29">
        <f t="shared" si="4"/>
        <v>0</v>
      </c>
      <c r="U20" s="32"/>
      <c r="V20" s="3">
        <f t="shared" si="5"/>
        <v>100</v>
      </c>
      <c r="W20" s="3">
        <f t="shared" si="6"/>
        <v>55.023177741245732</v>
      </c>
      <c r="X20" s="3">
        <f t="shared" si="7"/>
        <v>55.023177741245732</v>
      </c>
    </row>
    <row r="21" spans="1:30" ht="46.5" customHeight="1" x14ac:dyDescent="0.2">
      <c r="A21" s="5">
        <v>5</v>
      </c>
      <c r="B21" s="775" t="s">
        <v>801</v>
      </c>
      <c r="C21" s="776"/>
      <c r="D21" s="9" t="s">
        <v>802</v>
      </c>
      <c r="E21" s="9">
        <v>42</v>
      </c>
      <c r="F21" s="370">
        <f t="shared" si="0"/>
        <v>88315780.140000001</v>
      </c>
      <c r="G21" s="370">
        <f t="shared" si="1"/>
        <v>48594148.68</v>
      </c>
      <c r="H21" s="8">
        <f t="shared" si="2"/>
        <v>25</v>
      </c>
      <c r="I21" s="8">
        <f t="shared" si="2"/>
        <v>18</v>
      </c>
      <c r="J21" s="5">
        <v>4</v>
      </c>
      <c r="K21" s="67"/>
      <c r="L21" s="5">
        <v>10</v>
      </c>
      <c r="M21" s="3">
        <v>10</v>
      </c>
      <c r="N21" s="5">
        <v>11</v>
      </c>
      <c r="O21" s="3">
        <v>8</v>
      </c>
      <c r="P21" s="5"/>
      <c r="Q21" s="3"/>
      <c r="R21" s="29">
        <f t="shared" si="3"/>
        <v>25</v>
      </c>
      <c r="S21" s="29">
        <f t="shared" si="3"/>
        <v>18</v>
      </c>
      <c r="T21" s="29">
        <f t="shared" si="4"/>
        <v>-7</v>
      </c>
      <c r="U21" s="32"/>
      <c r="V21" s="3">
        <f t="shared" si="5"/>
        <v>72.727272727272734</v>
      </c>
      <c r="W21" s="3">
        <f t="shared" si="6"/>
        <v>55.023177741245732</v>
      </c>
      <c r="X21" s="3">
        <f t="shared" si="7"/>
        <v>75.656869394212876</v>
      </c>
    </row>
    <row r="22" spans="1:30" ht="36" customHeight="1" x14ac:dyDescent="0.2">
      <c r="A22" s="5">
        <v>6</v>
      </c>
      <c r="B22" s="775" t="s">
        <v>803</v>
      </c>
      <c r="C22" s="776"/>
      <c r="D22" s="9" t="s">
        <v>483</v>
      </c>
      <c r="E22" s="9">
        <v>15</v>
      </c>
      <c r="F22" s="370">
        <f t="shared" si="0"/>
        <v>31541350.050000001</v>
      </c>
      <c r="G22" s="370">
        <f t="shared" si="1"/>
        <v>17355053.100000001</v>
      </c>
      <c r="H22" s="8">
        <f t="shared" si="2"/>
        <v>225</v>
      </c>
      <c r="I22" s="8">
        <f t="shared" si="2"/>
        <v>225</v>
      </c>
      <c r="J22" s="5">
        <v>75</v>
      </c>
      <c r="K22" s="67">
        <v>75</v>
      </c>
      <c r="L22" s="5">
        <v>75</v>
      </c>
      <c r="M22" s="3">
        <v>75</v>
      </c>
      <c r="N22" s="5">
        <v>75</v>
      </c>
      <c r="O22" s="3">
        <v>75</v>
      </c>
      <c r="P22" s="5"/>
      <c r="Q22" s="3"/>
      <c r="R22" s="29">
        <f t="shared" si="3"/>
        <v>225</v>
      </c>
      <c r="S22" s="29">
        <f t="shared" si="3"/>
        <v>225</v>
      </c>
      <c r="T22" s="29">
        <f t="shared" si="4"/>
        <v>0</v>
      </c>
      <c r="U22" s="32"/>
      <c r="V22" s="3">
        <f t="shared" si="5"/>
        <v>100</v>
      </c>
      <c r="W22" s="3">
        <f t="shared" si="6"/>
        <v>55.023177741245732</v>
      </c>
      <c r="X22" s="3">
        <f t="shared" si="7"/>
        <v>55.023177741245732</v>
      </c>
      <c r="AA22" s="35" t="s">
        <v>111</v>
      </c>
    </row>
    <row r="23" spans="1:30" ht="54" customHeight="1" x14ac:dyDescent="0.2">
      <c r="A23" s="5">
        <v>7</v>
      </c>
      <c r="B23" s="775" t="s">
        <v>804</v>
      </c>
      <c r="C23" s="776"/>
      <c r="D23" s="9" t="s">
        <v>483</v>
      </c>
      <c r="E23" s="9">
        <v>12</v>
      </c>
      <c r="F23" s="370">
        <f t="shared" si="0"/>
        <v>25233080.039999999</v>
      </c>
      <c r="G23" s="370">
        <f t="shared" si="1"/>
        <v>13884042.48</v>
      </c>
      <c r="H23" s="8">
        <f t="shared" si="2"/>
        <v>23</v>
      </c>
      <c r="I23" s="8">
        <f t="shared" si="2"/>
        <v>24</v>
      </c>
      <c r="J23" s="5">
        <v>7</v>
      </c>
      <c r="K23" s="67">
        <v>7</v>
      </c>
      <c r="L23" s="5">
        <v>8</v>
      </c>
      <c r="M23" s="3">
        <v>8</v>
      </c>
      <c r="N23" s="5">
        <v>8</v>
      </c>
      <c r="O23" s="3">
        <v>9</v>
      </c>
      <c r="P23" s="5"/>
      <c r="Q23" s="3"/>
      <c r="R23" s="29">
        <f t="shared" si="3"/>
        <v>23</v>
      </c>
      <c r="S23" s="29">
        <f t="shared" si="3"/>
        <v>24</v>
      </c>
      <c r="T23" s="29">
        <f t="shared" si="4"/>
        <v>1</v>
      </c>
      <c r="U23" s="32"/>
      <c r="V23" s="3">
        <f t="shared" si="5"/>
        <v>112.5</v>
      </c>
      <c r="W23" s="3">
        <f t="shared" si="6"/>
        <v>55.023177741245732</v>
      </c>
      <c r="X23" s="3">
        <f t="shared" si="7"/>
        <v>48.909491325551762</v>
      </c>
      <c r="AD23" s="35" t="s">
        <v>111</v>
      </c>
    </row>
    <row r="24" spans="1:30" ht="22.5" customHeight="1" x14ac:dyDescent="0.2">
      <c r="A24" s="5">
        <v>8</v>
      </c>
      <c r="B24" s="775" t="s">
        <v>111</v>
      </c>
      <c r="C24" s="776"/>
      <c r="D24" s="9" t="s">
        <v>111</v>
      </c>
      <c r="E24" s="9" t="s">
        <v>111</v>
      </c>
      <c r="F24" s="459"/>
      <c r="G24" s="459"/>
      <c r="H24" s="8">
        <f t="shared" si="2"/>
        <v>0</v>
      </c>
      <c r="I24" s="8">
        <f t="shared" si="2"/>
        <v>0</v>
      </c>
      <c r="J24" s="5"/>
      <c r="K24" s="67"/>
      <c r="L24" s="5"/>
      <c r="M24" s="3"/>
      <c r="N24" s="5"/>
      <c r="O24" s="3"/>
      <c r="P24" s="5"/>
      <c r="Q24" s="3"/>
      <c r="R24" s="29">
        <f t="shared" si="3"/>
        <v>0</v>
      </c>
      <c r="S24" s="29">
        <f t="shared" si="3"/>
        <v>0</v>
      </c>
      <c r="T24" s="29">
        <f t="shared" si="4"/>
        <v>0</v>
      </c>
      <c r="U24" s="32"/>
      <c r="V24" s="3"/>
      <c r="W24" s="3"/>
      <c r="X24" s="3"/>
    </row>
    <row r="25" spans="1:30" s="1" customFormat="1" ht="30.75" customHeight="1" x14ac:dyDescent="0.2">
      <c r="A25" s="575" t="s">
        <v>25</v>
      </c>
      <c r="B25" s="576"/>
      <c r="C25" s="577"/>
      <c r="D25" s="9"/>
      <c r="E25" s="9">
        <f>SUM(E17:E24)</f>
        <v>100</v>
      </c>
      <c r="F25" s="56">
        <v>210275667</v>
      </c>
      <c r="G25" s="56">
        <v>115700354</v>
      </c>
      <c r="H25" s="9">
        <f t="shared" ref="H25:Q25" si="8">SUM(H17:H24)</f>
        <v>551</v>
      </c>
      <c r="I25" s="9">
        <f t="shared" si="8"/>
        <v>569</v>
      </c>
      <c r="J25" s="9">
        <f t="shared" si="8"/>
        <v>171</v>
      </c>
      <c r="K25" s="9">
        <f t="shared" si="8"/>
        <v>179</v>
      </c>
      <c r="L25" s="9">
        <f t="shared" si="8"/>
        <v>189</v>
      </c>
      <c r="M25" s="9">
        <f t="shared" si="8"/>
        <v>203</v>
      </c>
      <c r="N25" s="9">
        <f t="shared" si="8"/>
        <v>191</v>
      </c>
      <c r="O25" s="9">
        <f t="shared" si="8"/>
        <v>187</v>
      </c>
      <c r="P25" s="9">
        <f t="shared" si="8"/>
        <v>0</v>
      </c>
      <c r="Q25" s="9">
        <f t="shared" si="8"/>
        <v>0</v>
      </c>
      <c r="R25" s="8">
        <f t="shared" si="3"/>
        <v>551</v>
      </c>
      <c r="S25" s="8">
        <f t="shared" si="3"/>
        <v>569</v>
      </c>
      <c r="T25" s="8">
        <f t="shared" si="4"/>
        <v>18</v>
      </c>
      <c r="U25" s="380"/>
      <c r="V25" s="3">
        <f t="shared" si="5"/>
        <v>97.905759162303667</v>
      </c>
      <c r="W25" s="3">
        <f t="shared" si="6"/>
        <v>55.023177741245732</v>
      </c>
      <c r="X25" s="3">
        <f t="shared" si="7"/>
        <v>56.20014411004243</v>
      </c>
    </row>
    <row r="26" spans="1:30" s="4" customFormat="1" ht="14.25" customHeight="1" x14ac:dyDescent="0.2">
      <c r="B26" s="7" t="s">
        <v>26</v>
      </c>
      <c r="F26" s="6"/>
      <c r="H26" s="4" t="s">
        <v>27</v>
      </c>
      <c r="U26" s="381"/>
    </row>
    <row r="27" spans="1:30" x14ac:dyDescent="0.2">
      <c r="U27" s="460"/>
    </row>
    <row r="28" spans="1:30" x14ac:dyDescent="0.2">
      <c r="C28" s="461" t="s">
        <v>805</v>
      </c>
    </row>
    <row r="29" spans="1:30" x14ac:dyDescent="0.2">
      <c r="C29" s="117" t="s">
        <v>111</v>
      </c>
    </row>
    <row r="30" spans="1:30" x14ac:dyDescent="0.2">
      <c r="B30" s="35" t="s">
        <v>111</v>
      </c>
    </row>
  </sheetData>
  <mergeCells count="31">
    <mergeCell ref="B23:C23"/>
    <mergeCell ref="B24:C24"/>
    <mergeCell ref="A25:C25"/>
    <mergeCell ref="B17:C17"/>
    <mergeCell ref="B18:C18"/>
    <mergeCell ref="B19:C19"/>
    <mergeCell ref="B20:C20"/>
    <mergeCell ref="B21:C21"/>
    <mergeCell ref="B22:C22"/>
    <mergeCell ref="B16:C16"/>
    <mergeCell ref="A7:X7"/>
    <mergeCell ref="A13:X13"/>
    <mergeCell ref="A14:X14"/>
    <mergeCell ref="A15:C15"/>
    <mergeCell ref="D15:D16"/>
    <mergeCell ref="E15:E16"/>
    <mergeCell ref="F15:G15"/>
    <mergeCell ref="H15:I15"/>
    <mergeCell ref="J15:K15"/>
    <mergeCell ref="L15:M15"/>
    <mergeCell ref="N15:O15"/>
    <mergeCell ref="P15:Q15"/>
    <mergeCell ref="R15:T15"/>
    <mergeCell ref="U15:U16"/>
    <mergeCell ref="V15:X15"/>
    <mergeCell ref="A6:X6"/>
    <mergeCell ref="A1:X1"/>
    <mergeCell ref="A2:X2"/>
    <mergeCell ref="A3:X3"/>
    <mergeCell ref="A4:X4"/>
    <mergeCell ref="A5:X5"/>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1"/>
  <sheetViews>
    <sheetView topLeftCell="A45" workbookViewId="0">
      <selection activeCell="G50" sqref="G50"/>
    </sheetView>
  </sheetViews>
  <sheetFormatPr baseColWidth="10" defaultRowHeight="12.75" x14ac:dyDescent="0.2"/>
  <cols>
    <col min="1" max="5" width="11.42578125" style="439"/>
    <col min="6" max="6" width="12.28515625" style="439" customWidth="1"/>
    <col min="7" max="7" width="11.42578125" style="439" customWidth="1"/>
    <col min="8" max="13" width="11.42578125" style="439" hidden="1" customWidth="1"/>
    <col min="14" max="15" width="11.42578125" style="439" customWidth="1"/>
    <col min="16" max="20" width="11.42578125" style="439" hidden="1" customWidth="1"/>
    <col min="21" max="21" width="18.7109375" style="439" customWidth="1"/>
    <col min="22" max="16384" width="11.42578125" style="439"/>
  </cols>
  <sheetData>
    <row r="1" spans="1:24" x14ac:dyDescent="0.2">
      <c r="A1" s="778" t="s">
        <v>54</v>
      </c>
      <c r="B1" s="778"/>
      <c r="C1" s="778"/>
      <c r="D1" s="778"/>
      <c r="E1" s="778"/>
      <c r="F1" s="778"/>
      <c r="G1" s="778"/>
      <c r="H1" s="778"/>
      <c r="I1" s="778"/>
      <c r="J1" s="778"/>
      <c r="K1" s="778"/>
      <c r="L1" s="778"/>
      <c r="M1" s="778"/>
      <c r="N1" s="778"/>
      <c r="O1" s="778"/>
      <c r="P1" s="778"/>
      <c r="Q1" s="778"/>
      <c r="R1" s="778"/>
      <c r="S1" s="778"/>
      <c r="T1" s="778"/>
      <c r="U1" s="778"/>
      <c r="V1" s="778"/>
      <c r="W1" s="778"/>
      <c r="X1" s="778"/>
    </row>
    <row r="2" spans="1:24" x14ac:dyDescent="0.2">
      <c r="A2" s="778" t="s">
        <v>0</v>
      </c>
      <c r="B2" s="778"/>
      <c r="C2" s="778"/>
      <c r="D2" s="778"/>
      <c r="E2" s="778"/>
      <c r="F2" s="778"/>
      <c r="G2" s="778"/>
      <c r="H2" s="778"/>
      <c r="I2" s="778"/>
      <c r="J2" s="778"/>
      <c r="K2" s="778"/>
      <c r="L2" s="778"/>
      <c r="M2" s="778"/>
      <c r="N2" s="778"/>
      <c r="O2" s="778"/>
      <c r="P2" s="778"/>
      <c r="Q2" s="778"/>
      <c r="R2" s="778"/>
      <c r="S2" s="778"/>
      <c r="T2" s="778"/>
      <c r="U2" s="778"/>
      <c r="V2" s="778"/>
      <c r="W2" s="778"/>
      <c r="X2" s="778"/>
    </row>
    <row r="3" spans="1:24" x14ac:dyDescent="0.2">
      <c r="A3" s="778" t="s">
        <v>16</v>
      </c>
      <c r="B3" s="778"/>
      <c r="C3" s="778"/>
      <c r="D3" s="778"/>
      <c r="E3" s="778"/>
      <c r="F3" s="778"/>
      <c r="G3" s="778"/>
      <c r="H3" s="778"/>
      <c r="I3" s="778"/>
      <c r="J3" s="778"/>
      <c r="K3" s="778"/>
      <c r="L3" s="778"/>
      <c r="M3" s="778"/>
      <c r="N3" s="778"/>
      <c r="O3" s="778"/>
      <c r="P3" s="778"/>
      <c r="Q3" s="778"/>
      <c r="R3" s="778"/>
      <c r="S3" s="778"/>
      <c r="T3" s="778"/>
      <c r="U3" s="778"/>
      <c r="V3" s="778"/>
      <c r="W3" s="778"/>
      <c r="X3" s="778"/>
    </row>
    <row r="4" spans="1:24" hidden="1" x14ac:dyDescent="0.2">
      <c r="A4" s="777" t="s">
        <v>55</v>
      </c>
      <c r="B4" s="777"/>
      <c r="C4" s="777"/>
      <c r="D4" s="777"/>
      <c r="E4" s="777"/>
      <c r="F4" s="777"/>
      <c r="G4" s="777"/>
      <c r="H4" s="777"/>
      <c r="I4" s="777"/>
      <c r="J4" s="777"/>
      <c r="K4" s="777"/>
      <c r="L4" s="777"/>
      <c r="M4" s="777"/>
      <c r="N4" s="777"/>
      <c r="O4" s="777"/>
      <c r="P4" s="777"/>
      <c r="Q4" s="777"/>
      <c r="R4" s="777"/>
      <c r="S4" s="777"/>
      <c r="T4" s="777"/>
      <c r="U4" s="777"/>
      <c r="V4" s="777"/>
      <c r="W4" s="777"/>
      <c r="X4" s="777"/>
    </row>
    <row r="5" spans="1:24" hidden="1" x14ac:dyDescent="0.2">
      <c r="A5" s="777" t="s">
        <v>56</v>
      </c>
      <c r="B5" s="777"/>
      <c r="C5" s="777"/>
      <c r="D5" s="777"/>
      <c r="E5" s="777"/>
      <c r="F5" s="777"/>
      <c r="G5" s="777"/>
      <c r="H5" s="777"/>
      <c r="I5" s="777"/>
      <c r="J5" s="777"/>
      <c r="K5" s="777"/>
      <c r="L5" s="777"/>
      <c r="M5" s="777"/>
      <c r="N5" s="777"/>
      <c r="O5" s="777"/>
      <c r="P5" s="777"/>
      <c r="Q5" s="777"/>
      <c r="R5" s="777"/>
      <c r="S5" s="777"/>
      <c r="T5" s="777"/>
      <c r="U5" s="777"/>
      <c r="V5" s="777"/>
      <c r="W5" s="777"/>
      <c r="X5" s="777"/>
    </row>
    <row r="6" spans="1:24" x14ac:dyDescent="0.2">
      <c r="A6" s="777" t="s">
        <v>57</v>
      </c>
      <c r="B6" s="777"/>
      <c r="C6" s="777"/>
      <c r="D6" s="777"/>
      <c r="E6" s="777"/>
      <c r="F6" s="777"/>
      <c r="G6" s="777"/>
      <c r="H6" s="777"/>
      <c r="I6" s="777"/>
      <c r="J6" s="777"/>
      <c r="K6" s="777"/>
      <c r="L6" s="777"/>
      <c r="M6" s="777"/>
      <c r="N6" s="777"/>
      <c r="O6" s="777"/>
      <c r="P6" s="777"/>
      <c r="Q6" s="777"/>
      <c r="R6" s="777"/>
      <c r="S6" s="777"/>
      <c r="T6" s="777"/>
      <c r="U6" s="777"/>
      <c r="V6" s="777"/>
      <c r="W6" s="777"/>
      <c r="X6" s="777"/>
    </row>
    <row r="7" spans="1:24" hidden="1" x14ac:dyDescent="0.2">
      <c r="A7" s="778" t="s">
        <v>130</v>
      </c>
      <c r="B7" s="778"/>
      <c r="C7" s="778"/>
      <c r="D7" s="778"/>
      <c r="E7" s="778"/>
      <c r="F7" s="778"/>
      <c r="G7" s="778"/>
      <c r="H7" s="778"/>
      <c r="I7" s="778"/>
      <c r="J7" s="778"/>
      <c r="K7" s="778"/>
      <c r="L7" s="778"/>
      <c r="M7" s="778"/>
      <c r="N7" s="778"/>
      <c r="O7" s="778"/>
      <c r="P7" s="778"/>
      <c r="Q7" s="778"/>
      <c r="R7" s="778"/>
      <c r="S7" s="778"/>
      <c r="T7" s="778"/>
      <c r="U7" s="778"/>
      <c r="V7" s="778"/>
      <c r="W7" s="778"/>
      <c r="X7" s="778"/>
    </row>
    <row r="8" spans="1:24" x14ac:dyDescent="0.2">
      <c r="A8" s="440"/>
      <c r="B8" s="440"/>
      <c r="C8" s="440"/>
      <c r="D8" s="440"/>
      <c r="E8" s="440"/>
      <c r="F8" s="440"/>
      <c r="G8" s="440"/>
      <c r="H8" s="440"/>
      <c r="I8" s="440"/>
      <c r="J8" s="440"/>
      <c r="K8" s="440"/>
      <c r="L8" s="440"/>
      <c r="M8" s="440"/>
      <c r="N8" s="440"/>
      <c r="O8" s="440"/>
      <c r="P8" s="440"/>
      <c r="Q8" s="440"/>
      <c r="R8" s="440"/>
      <c r="S8" s="440"/>
      <c r="T8" s="440"/>
      <c r="U8" s="440"/>
      <c r="V8" s="440"/>
      <c r="W8" s="440"/>
      <c r="X8" s="440"/>
    </row>
    <row r="9" spans="1:24" x14ac:dyDescent="0.2">
      <c r="A9" s="415" t="s">
        <v>423</v>
      </c>
      <c r="B9" s="416">
        <v>222</v>
      </c>
      <c r="C9" s="417" t="s">
        <v>689</v>
      </c>
      <c r="D9" s="418"/>
      <c r="E9" s="441"/>
      <c r="F9" s="441"/>
      <c r="G9" s="441"/>
      <c r="H9" s="441"/>
      <c r="I9" s="441"/>
      <c r="J9" s="441"/>
      <c r="K9" s="441"/>
      <c r="L9" s="441"/>
      <c r="M9" s="441"/>
      <c r="N9" s="441"/>
      <c r="O9" s="441"/>
      <c r="P9" s="441"/>
      <c r="Q9" s="441"/>
      <c r="R9" s="442"/>
      <c r="S9" s="442"/>
      <c r="T9" s="442"/>
      <c r="U9" s="442"/>
      <c r="V9" s="442"/>
      <c r="W9" s="442"/>
      <c r="X9" s="442"/>
    </row>
    <row r="10" spans="1:24" x14ac:dyDescent="0.2">
      <c r="A10" s="415" t="s">
        <v>1</v>
      </c>
      <c r="B10" s="416">
        <v>8</v>
      </c>
      <c r="C10" s="417" t="s">
        <v>741</v>
      </c>
      <c r="D10" s="418"/>
      <c r="E10" s="441"/>
      <c r="F10" s="441"/>
      <c r="G10" s="441"/>
      <c r="H10" s="441"/>
      <c r="I10" s="441"/>
      <c r="J10" s="441"/>
      <c r="K10" s="441"/>
      <c r="L10" s="443"/>
      <c r="M10" s="443"/>
      <c r="N10" s="443"/>
      <c r="O10" s="443"/>
      <c r="P10" s="443"/>
      <c r="Q10" s="443"/>
      <c r="R10" s="442"/>
      <c r="S10" s="442"/>
      <c r="T10" s="442"/>
      <c r="U10" s="442"/>
      <c r="V10" s="442"/>
      <c r="W10" s="442"/>
      <c r="X10" s="442"/>
    </row>
    <row r="11" spans="1:24" x14ac:dyDescent="0.2">
      <c r="A11" s="415" t="s">
        <v>426</v>
      </c>
      <c r="B11" s="416">
        <v>3</v>
      </c>
      <c r="C11" s="417" t="s">
        <v>742</v>
      </c>
      <c r="D11" s="418"/>
      <c r="E11" s="441"/>
      <c r="F11" s="441"/>
      <c r="G11" s="441"/>
      <c r="H11" s="441"/>
      <c r="I11" s="441"/>
      <c r="J11" s="441"/>
      <c r="K11" s="441"/>
      <c r="L11" s="443"/>
      <c r="M11" s="443"/>
      <c r="N11" s="443"/>
      <c r="O11" s="443"/>
      <c r="P11" s="443"/>
      <c r="Q11" s="443"/>
      <c r="R11" s="442"/>
      <c r="S11" s="442"/>
      <c r="T11" s="442"/>
      <c r="U11" s="442"/>
      <c r="V11" s="442"/>
      <c r="W11" s="442"/>
      <c r="X11" s="442"/>
    </row>
    <row r="12" spans="1:24" x14ac:dyDescent="0.2">
      <c r="A12" s="415" t="s">
        <v>7</v>
      </c>
      <c r="B12" s="422">
        <v>17</v>
      </c>
      <c r="C12" s="417" t="s">
        <v>706</v>
      </c>
      <c r="D12" s="418"/>
      <c r="E12" s="441"/>
      <c r="F12" s="441"/>
      <c r="G12" s="441"/>
      <c r="H12" s="441"/>
      <c r="I12" s="441"/>
      <c r="J12" s="441"/>
      <c r="K12" s="441"/>
      <c r="L12" s="443"/>
      <c r="M12" s="443"/>
      <c r="N12" s="443"/>
      <c r="O12" s="443"/>
      <c r="P12" s="443"/>
      <c r="Q12" s="443"/>
      <c r="R12" s="442"/>
      <c r="S12" s="442"/>
      <c r="T12" s="442"/>
      <c r="U12" s="442"/>
      <c r="V12" s="442"/>
      <c r="W12" s="442"/>
      <c r="X12" s="442"/>
    </row>
    <row r="13" spans="1:24" x14ac:dyDescent="0.2">
      <c r="A13" s="415" t="s">
        <v>411</v>
      </c>
      <c r="B13" s="416">
        <v>7</v>
      </c>
      <c r="C13" s="417" t="s">
        <v>743</v>
      </c>
      <c r="D13" s="418"/>
      <c r="E13" s="441"/>
      <c r="F13" s="441"/>
      <c r="G13" s="441"/>
      <c r="H13" s="441"/>
      <c r="I13" s="441"/>
      <c r="J13" s="441"/>
      <c r="K13" s="441"/>
      <c r="L13" s="443"/>
      <c r="M13" s="443"/>
      <c r="N13" s="443"/>
      <c r="O13" s="443"/>
      <c r="P13" s="443"/>
      <c r="Q13" s="443"/>
      <c r="R13" s="442"/>
      <c r="S13" s="442"/>
      <c r="T13" s="442"/>
      <c r="U13" s="442"/>
      <c r="V13" s="442"/>
      <c r="W13" s="442"/>
      <c r="X13" s="442" t="s">
        <v>254</v>
      </c>
    </row>
    <row r="14" spans="1:24" x14ac:dyDescent="0.2">
      <c r="A14" s="441"/>
      <c r="B14" s="441"/>
      <c r="C14" s="441"/>
      <c r="D14" s="441"/>
      <c r="E14" s="441"/>
      <c r="F14" s="441"/>
      <c r="G14" s="441"/>
      <c r="H14" s="441"/>
      <c r="I14" s="441"/>
      <c r="J14" s="441"/>
      <c r="K14" s="441"/>
      <c r="L14" s="443"/>
      <c r="M14" s="443"/>
      <c r="N14" s="443"/>
      <c r="O14" s="443"/>
      <c r="P14" s="443"/>
      <c r="Q14" s="443" t="s">
        <v>40</v>
      </c>
      <c r="R14" s="442"/>
      <c r="S14" s="442"/>
      <c r="T14" s="442"/>
      <c r="U14" s="442"/>
      <c r="V14" s="442"/>
      <c r="W14" s="442"/>
      <c r="X14" s="442"/>
    </row>
    <row r="15" spans="1:24" x14ac:dyDescent="0.2">
      <c r="A15" s="777" t="s">
        <v>4</v>
      </c>
      <c r="B15" s="777"/>
      <c r="C15" s="777"/>
      <c r="D15" s="777"/>
      <c r="E15" s="777"/>
      <c r="F15" s="777"/>
      <c r="G15" s="777"/>
      <c r="H15" s="777"/>
      <c r="I15" s="777"/>
      <c r="J15" s="777"/>
      <c r="K15" s="777"/>
      <c r="L15" s="777"/>
      <c r="M15" s="777"/>
      <c r="N15" s="777"/>
      <c r="O15" s="777"/>
      <c r="P15" s="777"/>
      <c r="Q15" s="777"/>
      <c r="R15" s="777"/>
      <c r="S15" s="777"/>
      <c r="T15" s="777"/>
      <c r="U15" s="777"/>
      <c r="V15" s="777"/>
      <c r="W15" s="777"/>
      <c r="X15" s="777"/>
    </row>
    <row r="16" spans="1:24" x14ac:dyDescent="0.2">
      <c r="A16" s="783" t="s">
        <v>708</v>
      </c>
      <c r="B16" s="783"/>
      <c r="C16" s="783"/>
      <c r="D16" s="783"/>
      <c r="E16" s="783"/>
      <c r="F16" s="783"/>
      <c r="G16" s="783"/>
      <c r="H16" s="783"/>
      <c r="I16" s="783"/>
      <c r="J16" s="783"/>
      <c r="K16" s="783"/>
      <c r="L16" s="783"/>
      <c r="M16" s="783"/>
      <c r="N16" s="783"/>
      <c r="O16" s="783"/>
      <c r="P16" s="783"/>
      <c r="Q16" s="783"/>
      <c r="R16" s="783"/>
      <c r="S16" s="783"/>
      <c r="T16" s="783"/>
      <c r="U16" s="783"/>
      <c r="V16" s="783"/>
      <c r="W16" s="783"/>
      <c r="X16" s="783"/>
    </row>
    <row r="17" spans="1:24" x14ac:dyDescent="0.2">
      <c r="A17" s="443"/>
      <c r="B17" s="443"/>
      <c r="C17" s="443"/>
      <c r="D17" s="443"/>
      <c r="E17" s="443"/>
      <c r="F17" s="443"/>
      <c r="G17" s="443"/>
      <c r="H17" s="443"/>
      <c r="I17" s="443"/>
      <c r="J17" s="443"/>
      <c r="K17" s="443"/>
      <c r="L17" s="443"/>
      <c r="M17" s="443"/>
      <c r="N17" s="443"/>
      <c r="O17" s="443"/>
      <c r="P17" s="443"/>
      <c r="Q17" s="443"/>
      <c r="R17" s="442"/>
      <c r="S17" s="442"/>
      <c r="T17" s="442"/>
      <c r="U17" s="442"/>
      <c r="V17" s="442"/>
      <c r="W17" s="442"/>
      <c r="X17" s="442"/>
    </row>
    <row r="18" spans="1:24" x14ac:dyDescent="0.2">
      <c r="A18" s="784" t="s">
        <v>5</v>
      </c>
      <c r="B18" s="785"/>
      <c r="C18" s="786"/>
      <c r="D18" s="787" t="s">
        <v>8</v>
      </c>
      <c r="E18" s="787" t="s">
        <v>18</v>
      </c>
      <c r="F18" s="779" t="s">
        <v>19</v>
      </c>
      <c r="G18" s="781"/>
      <c r="H18" s="779" t="s">
        <v>20</v>
      </c>
      <c r="I18" s="781"/>
      <c r="J18" s="784" t="s">
        <v>14</v>
      </c>
      <c r="K18" s="786"/>
      <c r="L18" s="784" t="s">
        <v>10</v>
      </c>
      <c r="M18" s="786"/>
      <c r="N18" s="784" t="s">
        <v>13</v>
      </c>
      <c r="O18" s="786"/>
      <c r="P18" s="784" t="s">
        <v>15</v>
      </c>
      <c r="Q18" s="786"/>
      <c r="R18" s="782" t="s">
        <v>28</v>
      </c>
      <c r="S18" s="782"/>
      <c r="T18" s="782"/>
      <c r="U18" s="791" t="s">
        <v>29</v>
      </c>
      <c r="V18" s="779" t="s">
        <v>31</v>
      </c>
      <c r="W18" s="780"/>
      <c r="X18" s="781"/>
    </row>
    <row r="19" spans="1:24" x14ac:dyDescent="0.2">
      <c r="A19" s="444" t="s">
        <v>17</v>
      </c>
      <c r="B19" s="782" t="s">
        <v>6</v>
      </c>
      <c r="C19" s="782"/>
      <c r="D19" s="788"/>
      <c r="E19" s="788"/>
      <c r="F19" s="445" t="s">
        <v>21</v>
      </c>
      <c r="G19" s="445" t="s">
        <v>22</v>
      </c>
      <c r="H19" s="445" t="s">
        <v>23</v>
      </c>
      <c r="I19" s="445" t="s">
        <v>24</v>
      </c>
      <c r="J19" s="446" t="s">
        <v>11</v>
      </c>
      <c r="K19" s="446" t="s">
        <v>12</v>
      </c>
      <c r="L19" s="446" t="s">
        <v>11</v>
      </c>
      <c r="M19" s="446" t="s">
        <v>12</v>
      </c>
      <c r="N19" s="446" t="s">
        <v>11</v>
      </c>
      <c r="O19" s="446" t="s">
        <v>12</v>
      </c>
      <c r="P19" s="446" t="s">
        <v>11</v>
      </c>
      <c r="Q19" s="446" t="s">
        <v>12</v>
      </c>
      <c r="R19" s="446" t="s">
        <v>11</v>
      </c>
      <c r="S19" s="446" t="s">
        <v>12</v>
      </c>
      <c r="T19" s="446" t="s">
        <v>30</v>
      </c>
      <c r="U19" s="791"/>
      <c r="V19" s="445" t="s">
        <v>32</v>
      </c>
      <c r="W19" s="445" t="s">
        <v>33</v>
      </c>
      <c r="X19" s="445" t="s">
        <v>34</v>
      </c>
    </row>
    <row r="20" spans="1:24" ht="48" x14ac:dyDescent="0.2">
      <c r="A20" s="447">
        <v>1</v>
      </c>
      <c r="B20" s="789" t="s">
        <v>744</v>
      </c>
      <c r="C20" s="790"/>
      <c r="D20" s="448" t="s">
        <v>101</v>
      </c>
      <c r="E20" s="448">
        <v>4</v>
      </c>
      <c r="F20" s="370">
        <f>$F$49*E20/100</f>
        <v>284410.36</v>
      </c>
      <c r="G20" s="370">
        <f>$G$49*E20/100</f>
        <v>190896.64000000001</v>
      </c>
      <c r="H20" s="449">
        <f>J20+L20+N20+P20</f>
        <v>65</v>
      </c>
      <c r="I20" s="449">
        <f>K20+M20+O20+Q20</f>
        <v>136</v>
      </c>
      <c r="J20" s="447">
        <v>25</v>
      </c>
      <c r="K20" s="450">
        <v>35</v>
      </c>
      <c r="L20" s="447">
        <v>25</v>
      </c>
      <c r="M20" s="450">
        <v>57</v>
      </c>
      <c r="N20" s="451">
        <v>15</v>
      </c>
      <c r="O20" s="452">
        <v>44</v>
      </c>
      <c r="P20" s="447"/>
      <c r="Q20" s="452"/>
      <c r="R20" s="453">
        <f>J20+L20+N20+P20</f>
        <v>65</v>
      </c>
      <c r="S20" s="453">
        <f>K20+M20+O20+Q20</f>
        <v>136</v>
      </c>
      <c r="T20" s="453">
        <f>S20-R20</f>
        <v>71</v>
      </c>
      <c r="U20" s="272" t="s">
        <v>745</v>
      </c>
      <c r="V20" s="452">
        <f>O20/N20*100</f>
        <v>293.33333333333331</v>
      </c>
      <c r="W20" s="452">
        <f>G20/F20*100</f>
        <v>67.120142880871157</v>
      </c>
      <c r="X20" s="452">
        <f>W20/V20*100</f>
        <v>22.881866891206077</v>
      </c>
    </row>
    <row r="21" spans="1:24" ht="48" x14ac:dyDescent="0.2">
      <c r="A21" s="447">
        <v>2</v>
      </c>
      <c r="B21" s="789" t="s">
        <v>746</v>
      </c>
      <c r="C21" s="790"/>
      <c r="D21" s="448" t="s">
        <v>747</v>
      </c>
      <c r="E21" s="448">
        <v>4</v>
      </c>
      <c r="F21" s="370">
        <f t="shared" ref="F21:F48" si="0">$F$49*E21/100</f>
        <v>284410.36</v>
      </c>
      <c r="G21" s="370">
        <f t="shared" ref="G21:G48" si="1">$G$49*E21/100</f>
        <v>190896.64000000001</v>
      </c>
      <c r="H21" s="449">
        <f t="shared" ref="H21:I48" si="2">J21+L21+N21+P21</f>
        <v>70</v>
      </c>
      <c r="I21" s="449">
        <f t="shared" si="2"/>
        <v>178</v>
      </c>
      <c r="J21" s="447">
        <v>30</v>
      </c>
      <c r="K21" s="450">
        <v>73</v>
      </c>
      <c r="L21" s="447">
        <v>20</v>
      </c>
      <c r="M21" s="450">
        <v>55</v>
      </c>
      <c r="N21" s="451">
        <v>20</v>
      </c>
      <c r="O21" s="452">
        <v>50</v>
      </c>
      <c r="P21" s="447"/>
      <c r="Q21" s="452"/>
      <c r="R21" s="453">
        <f t="shared" ref="R21:S49" si="3">J21+L21+N21+P21</f>
        <v>70</v>
      </c>
      <c r="S21" s="453">
        <f t="shared" si="3"/>
        <v>178</v>
      </c>
      <c r="T21" s="453">
        <f t="shared" ref="T21:T49" si="4">S21-R21</f>
        <v>108</v>
      </c>
      <c r="U21" s="272" t="s">
        <v>745</v>
      </c>
      <c r="V21" s="452">
        <f t="shared" ref="V21:V49" si="5">O21/N21*100</f>
        <v>250</v>
      </c>
      <c r="W21" s="452">
        <f t="shared" ref="W21:W49" si="6">G21/F21*100</f>
        <v>67.120142880871157</v>
      </c>
      <c r="X21" s="452">
        <f t="shared" ref="X21:X49" si="7">W21/V21*100</f>
        <v>26.848057152348463</v>
      </c>
    </row>
    <row r="22" spans="1:24" ht="48" x14ac:dyDescent="0.2">
      <c r="A22" s="447">
        <v>3</v>
      </c>
      <c r="B22" s="789" t="s">
        <v>748</v>
      </c>
      <c r="C22" s="790"/>
      <c r="D22" s="448" t="s">
        <v>621</v>
      </c>
      <c r="E22" s="448">
        <v>4</v>
      </c>
      <c r="F22" s="370">
        <f t="shared" si="0"/>
        <v>284410.36</v>
      </c>
      <c r="G22" s="370">
        <f t="shared" si="1"/>
        <v>190896.64000000001</v>
      </c>
      <c r="H22" s="449">
        <f t="shared" si="2"/>
        <v>35</v>
      </c>
      <c r="I22" s="449">
        <f t="shared" si="2"/>
        <v>76</v>
      </c>
      <c r="J22" s="447">
        <v>15</v>
      </c>
      <c r="K22" s="450">
        <v>13</v>
      </c>
      <c r="L22" s="447">
        <v>10</v>
      </c>
      <c r="M22" s="450">
        <v>39</v>
      </c>
      <c r="N22" s="451">
        <v>10</v>
      </c>
      <c r="O22" s="452">
        <v>24</v>
      </c>
      <c r="P22" s="447"/>
      <c r="Q22" s="452"/>
      <c r="R22" s="453">
        <f t="shared" si="3"/>
        <v>35</v>
      </c>
      <c r="S22" s="453">
        <f t="shared" si="3"/>
        <v>76</v>
      </c>
      <c r="T22" s="453">
        <f t="shared" si="4"/>
        <v>41</v>
      </c>
      <c r="U22" s="272" t="s">
        <v>745</v>
      </c>
      <c r="V22" s="452">
        <f t="shared" si="5"/>
        <v>240</v>
      </c>
      <c r="W22" s="452">
        <f t="shared" si="6"/>
        <v>67.120142880871157</v>
      </c>
      <c r="X22" s="452">
        <f t="shared" si="7"/>
        <v>27.966726200362984</v>
      </c>
    </row>
    <row r="23" spans="1:24" ht="48" x14ac:dyDescent="0.2">
      <c r="A23" s="447">
        <v>4</v>
      </c>
      <c r="B23" s="789" t="s">
        <v>749</v>
      </c>
      <c r="C23" s="790"/>
      <c r="D23" s="448" t="s">
        <v>165</v>
      </c>
      <c r="E23" s="448">
        <v>1</v>
      </c>
      <c r="F23" s="370">
        <f t="shared" si="0"/>
        <v>71102.59</v>
      </c>
      <c r="G23" s="370">
        <f t="shared" si="1"/>
        <v>47724.160000000003</v>
      </c>
      <c r="H23" s="449">
        <f t="shared" si="2"/>
        <v>75</v>
      </c>
      <c r="I23" s="449">
        <f t="shared" si="2"/>
        <v>155</v>
      </c>
      <c r="J23" s="447">
        <v>30</v>
      </c>
      <c r="K23" s="450">
        <v>62</v>
      </c>
      <c r="L23" s="447">
        <v>30</v>
      </c>
      <c r="M23" s="450">
        <v>49</v>
      </c>
      <c r="N23" s="451">
        <v>15</v>
      </c>
      <c r="O23" s="452">
        <v>44</v>
      </c>
      <c r="P23" s="447"/>
      <c r="Q23" s="452"/>
      <c r="R23" s="453">
        <f t="shared" si="3"/>
        <v>75</v>
      </c>
      <c r="S23" s="453">
        <f t="shared" si="3"/>
        <v>155</v>
      </c>
      <c r="T23" s="453">
        <f t="shared" si="4"/>
        <v>80</v>
      </c>
      <c r="U23" s="272" t="s">
        <v>745</v>
      </c>
      <c r="V23" s="452">
        <f t="shared" si="5"/>
        <v>293.33333333333331</v>
      </c>
      <c r="W23" s="452">
        <f t="shared" si="6"/>
        <v>67.120142880871157</v>
      </c>
      <c r="X23" s="452">
        <f t="shared" si="7"/>
        <v>22.881866891206077</v>
      </c>
    </row>
    <row r="24" spans="1:24" ht="48" x14ac:dyDescent="0.2">
      <c r="A24" s="447">
        <v>5</v>
      </c>
      <c r="B24" s="789" t="s">
        <v>750</v>
      </c>
      <c r="C24" s="790"/>
      <c r="D24" s="448" t="s">
        <v>751</v>
      </c>
      <c r="E24" s="448">
        <v>3</v>
      </c>
      <c r="F24" s="370">
        <f t="shared" si="0"/>
        <v>213307.77</v>
      </c>
      <c r="G24" s="370">
        <f t="shared" si="1"/>
        <v>143172.48000000001</v>
      </c>
      <c r="H24" s="449">
        <f t="shared" si="2"/>
        <v>40</v>
      </c>
      <c r="I24" s="449">
        <f t="shared" si="2"/>
        <v>43</v>
      </c>
      <c r="J24" s="447">
        <v>15</v>
      </c>
      <c r="K24" s="450">
        <v>4</v>
      </c>
      <c r="L24" s="447">
        <v>15</v>
      </c>
      <c r="M24" s="450">
        <v>19</v>
      </c>
      <c r="N24" s="451">
        <v>10</v>
      </c>
      <c r="O24" s="452">
        <v>20</v>
      </c>
      <c r="P24" s="447"/>
      <c r="Q24" s="452"/>
      <c r="R24" s="453">
        <f t="shared" si="3"/>
        <v>40</v>
      </c>
      <c r="S24" s="453">
        <f t="shared" si="3"/>
        <v>43</v>
      </c>
      <c r="T24" s="453">
        <f t="shared" si="4"/>
        <v>3</v>
      </c>
      <c r="U24" s="272" t="s">
        <v>745</v>
      </c>
      <c r="V24" s="452">
        <f t="shared" si="5"/>
        <v>200</v>
      </c>
      <c r="W24" s="452">
        <f t="shared" si="6"/>
        <v>67.120142880871157</v>
      </c>
      <c r="X24" s="452">
        <f t="shared" si="7"/>
        <v>33.560071440435578</v>
      </c>
    </row>
    <row r="25" spans="1:24" ht="36" x14ac:dyDescent="0.2">
      <c r="A25" s="447">
        <v>6</v>
      </c>
      <c r="B25" s="789" t="s">
        <v>752</v>
      </c>
      <c r="C25" s="790"/>
      <c r="D25" s="448" t="s">
        <v>751</v>
      </c>
      <c r="E25" s="448">
        <v>1</v>
      </c>
      <c r="F25" s="370">
        <f t="shared" si="0"/>
        <v>71102.59</v>
      </c>
      <c r="G25" s="370">
        <f t="shared" si="1"/>
        <v>47724.160000000003</v>
      </c>
      <c r="H25" s="449">
        <f t="shared" si="2"/>
        <v>1</v>
      </c>
      <c r="I25" s="449">
        <f t="shared" si="2"/>
        <v>1</v>
      </c>
      <c r="J25" s="447">
        <v>1</v>
      </c>
      <c r="K25" s="450">
        <v>0</v>
      </c>
      <c r="L25" s="447">
        <v>0</v>
      </c>
      <c r="M25" s="450">
        <v>1</v>
      </c>
      <c r="N25" s="451">
        <v>0</v>
      </c>
      <c r="O25" s="452">
        <v>0</v>
      </c>
      <c r="P25" s="447"/>
      <c r="Q25" s="452"/>
      <c r="R25" s="453">
        <f t="shared" si="3"/>
        <v>1</v>
      </c>
      <c r="S25" s="453">
        <f t="shared" si="3"/>
        <v>1</v>
      </c>
      <c r="T25" s="453">
        <f t="shared" si="4"/>
        <v>0</v>
      </c>
      <c r="U25" s="272" t="s">
        <v>753</v>
      </c>
      <c r="V25" s="452" t="e">
        <f t="shared" si="5"/>
        <v>#DIV/0!</v>
      </c>
      <c r="W25" s="452">
        <f t="shared" si="6"/>
        <v>67.120142880871157</v>
      </c>
      <c r="X25" s="452">
        <v>0</v>
      </c>
    </row>
    <row r="26" spans="1:24" ht="48" x14ac:dyDescent="0.2">
      <c r="A26" s="447">
        <v>7</v>
      </c>
      <c r="B26" s="789" t="s">
        <v>754</v>
      </c>
      <c r="C26" s="790"/>
      <c r="D26" s="448" t="s">
        <v>751</v>
      </c>
      <c r="E26" s="448">
        <v>1</v>
      </c>
      <c r="F26" s="370">
        <f t="shared" si="0"/>
        <v>71102.59</v>
      </c>
      <c r="G26" s="370">
        <f t="shared" si="1"/>
        <v>47724.160000000003</v>
      </c>
      <c r="H26" s="449">
        <f t="shared" si="2"/>
        <v>75</v>
      </c>
      <c r="I26" s="449">
        <f t="shared" si="2"/>
        <v>371</v>
      </c>
      <c r="J26" s="447">
        <v>30</v>
      </c>
      <c r="K26" s="450">
        <v>25</v>
      </c>
      <c r="L26" s="447">
        <v>30</v>
      </c>
      <c r="M26" s="450">
        <v>124</v>
      </c>
      <c r="N26" s="451">
        <v>15</v>
      </c>
      <c r="O26" s="452">
        <v>222</v>
      </c>
      <c r="P26" s="447"/>
      <c r="Q26" s="452"/>
      <c r="R26" s="453">
        <f t="shared" si="3"/>
        <v>75</v>
      </c>
      <c r="S26" s="453">
        <f t="shared" si="3"/>
        <v>371</v>
      </c>
      <c r="T26" s="453">
        <f t="shared" si="4"/>
        <v>296</v>
      </c>
      <c r="U26" s="272" t="s">
        <v>745</v>
      </c>
      <c r="V26" s="452">
        <f t="shared" si="5"/>
        <v>1480</v>
      </c>
      <c r="W26" s="452">
        <f t="shared" si="6"/>
        <v>67.120142880871157</v>
      </c>
      <c r="X26" s="452">
        <f t="shared" si="7"/>
        <v>4.5351447892480508</v>
      </c>
    </row>
    <row r="27" spans="1:24" ht="41.25" customHeight="1" x14ac:dyDescent="0.2">
      <c r="A27" s="447">
        <v>8</v>
      </c>
      <c r="B27" s="789" t="s">
        <v>755</v>
      </c>
      <c r="C27" s="790"/>
      <c r="D27" s="448" t="s">
        <v>751</v>
      </c>
      <c r="E27" s="448">
        <v>1</v>
      </c>
      <c r="F27" s="370">
        <f t="shared" si="0"/>
        <v>71102.59</v>
      </c>
      <c r="G27" s="370">
        <f t="shared" si="1"/>
        <v>47724.160000000003</v>
      </c>
      <c r="H27" s="449">
        <f t="shared" si="2"/>
        <v>1</v>
      </c>
      <c r="I27" s="449">
        <f t="shared" si="2"/>
        <v>5</v>
      </c>
      <c r="J27" s="447">
        <v>1</v>
      </c>
      <c r="K27" s="450">
        <v>1</v>
      </c>
      <c r="L27" s="447">
        <v>0</v>
      </c>
      <c r="M27" s="450">
        <v>1</v>
      </c>
      <c r="N27" s="451">
        <v>0</v>
      </c>
      <c r="O27" s="452">
        <v>3</v>
      </c>
      <c r="P27" s="447"/>
      <c r="Q27" s="452"/>
      <c r="R27" s="453">
        <f t="shared" si="3"/>
        <v>1</v>
      </c>
      <c r="S27" s="453">
        <f t="shared" si="3"/>
        <v>5</v>
      </c>
      <c r="T27" s="453">
        <f t="shared" si="4"/>
        <v>4</v>
      </c>
      <c r="U27" s="272" t="s">
        <v>756</v>
      </c>
      <c r="V27" s="452" t="e">
        <f t="shared" si="5"/>
        <v>#DIV/0!</v>
      </c>
      <c r="W27" s="452">
        <f t="shared" si="6"/>
        <v>67.120142880871157</v>
      </c>
      <c r="X27" s="452" t="e">
        <f t="shared" si="7"/>
        <v>#DIV/0!</v>
      </c>
    </row>
    <row r="28" spans="1:24" ht="48" x14ac:dyDescent="0.2">
      <c r="A28" s="447">
        <v>9</v>
      </c>
      <c r="B28" s="789" t="s">
        <v>757</v>
      </c>
      <c r="C28" s="790"/>
      <c r="D28" s="448" t="s">
        <v>758</v>
      </c>
      <c r="E28" s="448">
        <v>2</v>
      </c>
      <c r="F28" s="370">
        <f t="shared" si="0"/>
        <v>142205.18</v>
      </c>
      <c r="G28" s="370">
        <f t="shared" si="1"/>
        <v>95448.320000000007</v>
      </c>
      <c r="H28" s="449">
        <f t="shared" si="2"/>
        <v>90</v>
      </c>
      <c r="I28" s="449">
        <f t="shared" si="2"/>
        <v>712</v>
      </c>
      <c r="J28" s="447">
        <v>30</v>
      </c>
      <c r="K28" s="450">
        <v>218</v>
      </c>
      <c r="L28" s="447">
        <v>30</v>
      </c>
      <c r="M28" s="450">
        <v>312</v>
      </c>
      <c r="N28" s="451">
        <v>30</v>
      </c>
      <c r="O28" s="452">
        <v>182</v>
      </c>
      <c r="P28" s="447"/>
      <c r="Q28" s="452"/>
      <c r="R28" s="453">
        <f t="shared" si="3"/>
        <v>90</v>
      </c>
      <c r="S28" s="453">
        <f t="shared" si="3"/>
        <v>712</v>
      </c>
      <c r="T28" s="453">
        <f t="shared" si="4"/>
        <v>622</v>
      </c>
      <c r="U28" s="272" t="s">
        <v>745</v>
      </c>
      <c r="V28" s="452">
        <f t="shared" si="5"/>
        <v>606.66666666666663</v>
      </c>
      <c r="W28" s="452">
        <f t="shared" si="6"/>
        <v>67.120142880871157</v>
      </c>
      <c r="X28" s="452">
        <f t="shared" si="7"/>
        <v>11.063759815528213</v>
      </c>
    </row>
    <row r="29" spans="1:24" ht="48" x14ac:dyDescent="0.2">
      <c r="A29" s="447">
        <v>10</v>
      </c>
      <c r="B29" s="789" t="s">
        <v>759</v>
      </c>
      <c r="C29" s="790"/>
      <c r="D29" s="448" t="s">
        <v>751</v>
      </c>
      <c r="E29" s="448">
        <v>1</v>
      </c>
      <c r="F29" s="370">
        <f t="shared" si="0"/>
        <v>71102.59</v>
      </c>
      <c r="G29" s="370">
        <f t="shared" si="1"/>
        <v>47724.160000000003</v>
      </c>
      <c r="H29" s="449">
        <f t="shared" si="2"/>
        <v>2</v>
      </c>
      <c r="I29" s="449">
        <f t="shared" si="2"/>
        <v>4</v>
      </c>
      <c r="J29" s="447">
        <v>1</v>
      </c>
      <c r="K29" s="450">
        <v>0</v>
      </c>
      <c r="L29" s="447">
        <v>1</v>
      </c>
      <c r="M29" s="450">
        <v>3</v>
      </c>
      <c r="N29" s="451">
        <v>0</v>
      </c>
      <c r="O29" s="452">
        <v>1</v>
      </c>
      <c r="P29" s="447"/>
      <c r="Q29" s="452"/>
      <c r="R29" s="453">
        <f t="shared" si="3"/>
        <v>2</v>
      </c>
      <c r="S29" s="453">
        <f t="shared" si="3"/>
        <v>4</v>
      </c>
      <c r="T29" s="453">
        <f t="shared" si="4"/>
        <v>2</v>
      </c>
      <c r="U29" s="272" t="s">
        <v>745</v>
      </c>
      <c r="V29" s="452" t="e">
        <f t="shared" si="5"/>
        <v>#DIV/0!</v>
      </c>
      <c r="W29" s="452">
        <f t="shared" si="6"/>
        <v>67.120142880871157</v>
      </c>
      <c r="X29" s="452">
        <v>0</v>
      </c>
    </row>
    <row r="30" spans="1:24" ht="36" x14ac:dyDescent="0.2">
      <c r="A30" s="447">
        <v>11</v>
      </c>
      <c r="B30" s="789" t="s">
        <v>760</v>
      </c>
      <c r="C30" s="790"/>
      <c r="D30" s="448" t="s">
        <v>761</v>
      </c>
      <c r="E30" s="448">
        <v>1</v>
      </c>
      <c r="F30" s="370">
        <f t="shared" si="0"/>
        <v>71102.59</v>
      </c>
      <c r="G30" s="370">
        <f t="shared" si="1"/>
        <v>47724.160000000003</v>
      </c>
      <c r="H30" s="449">
        <f t="shared" si="2"/>
        <v>2</v>
      </c>
      <c r="I30" s="449">
        <f t="shared" si="2"/>
        <v>0</v>
      </c>
      <c r="J30" s="447">
        <v>1</v>
      </c>
      <c r="K30" s="450">
        <v>0</v>
      </c>
      <c r="L30" s="447">
        <v>1</v>
      </c>
      <c r="M30" s="450">
        <v>0</v>
      </c>
      <c r="N30" s="451">
        <v>0</v>
      </c>
      <c r="O30" s="452">
        <v>0</v>
      </c>
      <c r="P30" s="447"/>
      <c r="Q30" s="452"/>
      <c r="R30" s="453">
        <f t="shared" si="3"/>
        <v>2</v>
      </c>
      <c r="S30" s="453">
        <f t="shared" si="3"/>
        <v>0</v>
      </c>
      <c r="T30" s="453">
        <f t="shared" si="4"/>
        <v>-2</v>
      </c>
      <c r="U30" s="272" t="s">
        <v>753</v>
      </c>
      <c r="V30" s="452" t="e">
        <f t="shared" si="5"/>
        <v>#DIV/0!</v>
      </c>
      <c r="W30" s="452">
        <f t="shared" si="6"/>
        <v>67.120142880871157</v>
      </c>
      <c r="X30" s="452">
        <v>0</v>
      </c>
    </row>
    <row r="31" spans="1:24" ht="48" x14ac:dyDescent="0.2">
      <c r="A31" s="447">
        <v>12</v>
      </c>
      <c r="B31" s="789" t="s">
        <v>762</v>
      </c>
      <c r="C31" s="790"/>
      <c r="D31" s="448" t="s">
        <v>85</v>
      </c>
      <c r="E31" s="448">
        <v>1</v>
      </c>
      <c r="F31" s="370">
        <f t="shared" si="0"/>
        <v>71102.59</v>
      </c>
      <c r="G31" s="370">
        <f t="shared" si="1"/>
        <v>47724.160000000003</v>
      </c>
      <c r="H31" s="449">
        <f t="shared" si="2"/>
        <v>1</v>
      </c>
      <c r="I31" s="449">
        <f t="shared" si="2"/>
        <v>1</v>
      </c>
      <c r="J31" s="447">
        <v>1</v>
      </c>
      <c r="K31" s="450">
        <v>0</v>
      </c>
      <c r="L31" s="447">
        <v>0</v>
      </c>
      <c r="M31" s="450">
        <v>0</v>
      </c>
      <c r="N31" s="451">
        <v>0</v>
      </c>
      <c r="O31" s="452">
        <v>1</v>
      </c>
      <c r="P31" s="447"/>
      <c r="Q31" s="452"/>
      <c r="R31" s="453">
        <f t="shared" si="3"/>
        <v>1</v>
      </c>
      <c r="S31" s="453">
        <f t="shared" si="3"/>
        <v>1</v>
      </c>
      <c r="T31" s="453">
        <f t="shared" si="4"/>
        <v>0</v>
      </c>
      <c r="U31" s="272" t="s">
        <v>745</v>
      </c>
      <c r="V31" s="452" t="e">
        <f t="shared" si="5"/>
        <v>#DIV/0!</v>
      </c>
      <c r="W31" s="452">
        <f t="shared" si="6"/>
        <v>67.120142880871157</v>
      </c>
      <c r="X31" s="452">
        <v>0</v>
      </c>
    </row>
    <row r="32" spans="1:24" ht="48" x14ac:dyDescent="0.2">
      <c r="A32" s="447">
        <v>13</v>
      </c>
      <c r="B32" s="789" t="s">
        <v>763</v>
      </c>
      <c r="C32" s="790"/>
      <c r="D32" s="448" t="s">
        <v>751</v>
      </c>
      <c r="E32" s="448">
        <v>1</v>
      </c>
      <c r="F32" s="370">
        <f t="shared" si="0"/>
        <v>71102.59</v>
      </c>
      <c r="G32" s="370">
        <f t="shared" si="1"/>
        <v>47724.160000000003</v>
      </c>
      <c r="H32" s="449">
        <f t="shared" si="2"/>
        <v>3</v>
      </c>
      <c r="I32" s="449">
        <f t="shared" si="2"/>
        <v>5</v>
      </c>
      <c r="J32" s="447">
        <v>1</v>
      </c>
      <c r="K32" s="450">
        <v>1</v>
      </c>
      <c r="L32" s="447">
        <v>1</v>
      </c>
      <c r="M32" s="450">
        <v>1</v>
      </c>
      <c r="N32" s="451">
        <v>1</v>
      </c>
      <c r="O32" s="452">
        <v>3</v>
      </c>
      <c r="P32" s="447"/>
      <c r="Q32" s="452"/>
      <c r="R32" s="453">
        <f t="shared" si="3"/>
        <v>3</v>
      </c>
      <c r="S32" s="453">
        <f t="shared" si="3"/>
        <v>5</v>
      </c>
      <c r="T32" s="453">
        <f t="shared" si="4"/>
        <v>2</v>
      </c>
      <c r="U32" s="272" t="s">
        <v>745</v>
      </c>
      <c r="V32" s="452">
        <f t="shared" si="5"/>
        <v>300</v>
      </c>
      <c r="W32" s="452">
        <f t="shared" si="6"/>
        <v>67.120142880871157</v>
      </c>
      <c r="X32" s="452">
        <f t="shared" si="7"/>
        <v>22.373380960290383</v>
      </c>
    </row>
    <row r="33" spans="1:24" ht="48" x14ac:dyDescent="0.2">
      <c r="A33" s="447">
        <v>14</v>
      </c>
      <c r="B33" s="789" t="s">
        <v>764</v>
      </c>
      <c r="C33" s="790"/>
      <c r="D33" s="448" t="s">
        <v>765</v>
      </c>
      <c r="E33" s="448">
        <v>1</v>
      </c>
      <c r="F33" s="370">
        <f t="shared" si="0"/>
        <v>71102.59</v>
      </c>
      <c r="G33" s="370">
        <f t="shared" si="1"/>
        <v>47724.160000000003</v>
      </c>
      <c r="H33" s="449">
        <f t="shared" si="2"/>
        <v>3</v>
      </c>
      <c r="I33" s="449">
        <f t="shared" si="2"/>
        <v>8</v>
      </c>
      <c r="J33" s="447">
        <v>2</v>
      </c>
      <c r="K33" s="450">
        <v>1</v>
      </c>
      <c r="L33" s="447">
        <v>1</v>
      </c>
      <c r="M33" s="450">
        <v>3</v>
      </c>
      <c r="N33" s="451">
        <v>0</v>
      </c>
      <c r="O33" s="452">
        <v>4</v>
      </c>
      <c r="P33" s="447"/>
      <c r="Q33" s="452"/>
      <c r="R33" s="453">
        <f t="shared" si="3"/>
        <v>3</v>
      </c>
      <c r="S33" s="453">
        <f t="shared" si="3"/>
        <v>8</v>
      </c>
      <c r="T33" s="453">
        <f t="shared" si="4"/>
        <v>5</v>
      </c>
      <c r="U33" s="272" t="s">
        <v>745</v>
      </c>
      <c r="V33" s="452" t="e">
        <f t="shared" si="5"/>
        <v>#DIV/0!</v>
      </c>
      <c r="W33" s="452">
        <f t="shared" si="6"/>
        <v>67.120142880871157</v>
      </c>
      <c r="X33" s="452" t="e">
        <f t="shared" si="7"/>
        <v>#DIV/0!</v>
      </c>
    </row>
    <row r="34" spans="1:24" ht="48" x14ac:dyDescent="0.2">
      <c r="A34" s="447">
        <v>15</v>
      </c>
      <c r="B34" s="789" t="s">
        <v>766</v>
      </c>
      <c r="C34" s="790"/>
      <c r="D34" s="448" t="s">
        <v>767</v>
      </c>
      <c r="E34" s="448">
        <v>1</v>
      </c>
      <c r="F34" s="370">
        <f t="shared" si="0"/>
        <v>71102.59</v>
      </c>
      <c r="G34" s="370">
        <f t="shared" si="1"/>
        <v>47724.160000000003</v>
      </c>
      <c r="H34" s="449">
        <f t="shared" si="2"/>
        <v>1</v>
      </c>
      <c r="I34" s="449">
        <f t="shared" si="2"/>
        <v>1</v>
      </c>
      <c r="J34" s="447">
        <v>1</v>
      </c>
      <c r="K34" s="450">
        <v>0</v>
      </c>
      <c r="L34" s="447">
        <v>0</v>
      </c>
      <c r="M34" s="450">
        <v>0</v>
      </c>
      <c r="N34" s="451">
        <v>0</v>
      </c>
      <c r="O34" s="452">
        <v>1</v>
      </c>
      <c r="P34" s="447"/>
      <c r="Q34" s="452"/>
      <c r="R34" s="453">
        <f t="shared" si="3"/>
        <v>1</v>
      </c>
      <c r="S34" s="453">
        <f t="shared" si="3"/>
        <v>1</v>
      </c>
      <c r="T34" s="453">
        <f t="shared" si="4"/>
        <v>0</v>
      </c>
      <c r="U34" s="272" t="s">
        <v>768</v>
      </c>
      <c r="V34" s="452" t="e">
        <f t="shared" si="5"/>
        <v>#DIV/0!</v>
      </c>
      <c r="W34" s="452">
        <f t="shared" si="6"/>
        <v>67.120142880871157</v>
      </c>
      <c r="X34" s="452">
        <v>0</v>
      </c>
    </row>
    <row r="35" spans="1:24" ht="36" x14ac:dyDescent="0.2">
      <c r="A35" s="447">
        <v>16</v>
      </c>
      <c r="B35" s="789" t="s">
        <v>769</v>
      </c>
      <c r="C35" s="790"/>
      <c r="D35" s="448" t="s">
        <v>770</v>
      </c>
      <c r="E35" s="448">
        <v>1</v>
      </c>
      <c r="F35" s="370">
        <f t="shared" si="0"/>
        <v>71102.59</v>
      </c>
      <c r="G35" s="370">
        <f t="shared" si="1"/>
        <v>47724.160000000003</v>
      </c>
      <c r="H35" s="449">
        <f t="shared" si="2"/>
        <v>1</v>
      </c>
      <c r="I35" s="449">
        <f t="shared" si="2"/>
        <v>0</v>
      </c>
      <c r="J35" s="447">
        <v>1</v>
      </c>
      <c r="K35" s="450">
        <v>0</v>
      </c>
      <c r="L35" s="447">
        <v>0</v>
      </c>
      <c r="M35" s="450">
        <v>0</v>
      </c>
      <c r="N35" s="451">
        <v>0</v>
      </c>
      <c r="O35" s="452">
        <v>0</v>
      </c>
      <c r="P35" s="447"/>
      <c r="Q35" s="452"/>
      <c r="R35" s="453">
        <f t="shared" si="3"/>
        <v>1</v>
      </c>
      <c r="S35" s="453">
        <f t="shared" si="3"/>
        <v>0</v>
      </c>
      <c r="T35" s="453">
        <f t="shared" si="4"/>
        <v>-1</v>
      </c>
      <c r="U35" s="272" t="s">
        <v>753</v>
      </c>
      <c r="V35" s="452" t="e">
        <f t="shared" si="5"/>
        <v>#DIV/0!</v>
      </c>
      <c r="W35" s="452">
        <f t="shared" si="6"/>
        <v>67.120142880871157</v>
      </c>
      <c r="X35" s="452">
        <v>0</v>
      </c>
    </row>
    <row r="36" spans="1:24" ht="48" x14ac:dyDescent="0.2">
      <c r="A36" s="447">
        <v>17</v>
      </c>
      <c r="B36" s="789" t="s">
        <v>771</v>
      </c>
      <c r="C36" s="790"/>
      <c r="D36" s="448" t="s">
        <v>621</v>
      </c>
      <c r="E36" s="448">
        <v>7</v>
      </c>
      <c r="F36" s="370">
        <f t="shared" si="0"/>
        <v>497718.13</v>
      </c>
      <c r="G36" s="370">
        <f t="shared" si="1"/>
        <v>334069.12</v>
      </c>
      <c r="H36" s="449">
        <f t="shared" si="2"/>
        <v>160</v>
      </c>
      <c r="I36" s="449">
        <f t="shared" si="2"/>
        <v>287</v>
      </c>
      <c r="J36" s="447">
        <v>60</v>
      </c>
      <c r="K36" s="450">
        <v>73</v>
      </c>
      <c r="L36" s="447">
        <v>60</v>
      </c>
      <c r="M36" s="450">
        <v>114</v>
      </c>
      <c r="N36" s="451">
        <v>40</v>
      </c>
      <c r="O36" s="452">
        <v>100</v>
      </c>
      <c r="P36" s="447"/>
      <c r="Q36" s="452"/>
      <c r="R36" s="453">
        <f t="shared" si="3"/>
        <v>160</v>
      </c>
      <c r="S36" s="453">
        <f t="shared" si="3"/>
        <v>287</v>
      </c>
      <c r="T36" s="453">
        <f t="shared" si="4"/>
        <v>127</v>
      </c>
      <c r="U36" s="272" t="s">
        <v>745</v>
      </c>
      <c r="V36" s="452">
        <f t="shared" si="5"/>
        <v>250</v>
      </c>
      <c r="W36" s="452">
        <f t="shared" si="6"/>
        <v>67.120142880871143</v>
      </c>
      <c r="X36" s="452">
        <f t="shared" si="7"/>
        <v>26.84805715234846</v>
      </c>
    </row>
    <row r="37" spans="1:24" ht="48" x14ac:dyDescent="0.2">
      <c r="A37" s="447">
        <v>18</v>
      </c>
      <c r="B37" s="789" t="s">
        <v>772</v>
      </c>
      <c r="C37" s="790"/>
      <c r="D37" s="448" t="s">
        <v>773</v>
      </c>
      <c r="E37" s="448">
        <v>7</v>
      </c>
      <c r="F37" s="370">
        <f t="shared" si="0"/>
        <v>497718.13</v>
      </c>
      <c r="G37" s="370">
        <f t="shared" si="1"/>
        <v>334069.12</v>
      </c>
      <c r="H37" s="449">
        <f t="shared" si="2"/>
        <v>80</v>
      </c>
      <c r="I37" s="449">
        <f t="shared" si="2"/>
        <v>143</v>
      </c>
      <c r="J37" s="447">
        <v>30</v>
      </c>
      <c r="K37" s="450">
        <v>68</v>
      </c>
      <c r="L37" s="447">
        <v>30</v>
      </c>
      <c r="M37" s="450">
        <v>61</v>
      </c>
      <c r="N37" s="451">
        <v>20</v>
      </c>
      <c r="O37" s="452">
        <v>14</v>
      </c>
      <c r="P37" s="447"/>
      <c r="Q37" s="452"/>
      <c r="R37" s="453">
        <f t="shared" si="3"/>
        <v>80</v>
      </c>
      <c r="S37" s="453">
        <f t="shared" si="3"/>
        <v>143</v>
      </c>
      <c r="T37" s="453">
        <f t="shared" si="4"/>
        <v>63</v>
      </c>
      <c r="U37" s="272" t="s">
        <v>745</v>
      </c>
      <c r="V37" s="452">
        <f t="shared" si="5"/>
        <v>70</v>
      </c>
      <c r="W37" s="452">
        <f t="shared" si="6"/>
        <v>67.120142880871143</v>
      </c>
      <c r="X37" s="452">
        <f t="shared" si="7"/>
        <v>95.885918401244481</v>
      </c>
    </row>
    <row r="38" spans="1:24" ht="48" x14ac:dyDescent="0.2">
      <c r="A38" s="447">
        <v>19</v>
      </c>
      <c r="B38" s="789" t="s">
        <v>774</v>
      </c>
      <c r="C38" s="790"/>
      <c r="D38" s="448" t="s">
        <v>775</v>
      </c>
      <c r="E38" s="448">
        <v>7</v>
      </c>
      <c r="F38" s="370">
        <f t="shared" si="0"/>
        <v>497718.13</v>
      </c>
      <c r="G38" s="370">
        <f t="shared" si="1"/>
        <v>334069.12</v>
      </c>
      <c r="H38" s="449">
        <f t="shared" si="2"/>
        <v>325</v>
      </c>
      <c r="I38" s="449">
        <f t="shared" si="2"/>
        <v>726</v>
      </c>
      <c r="J38" s="447">
        <v>125</v>
      </c>
      <c r="K38" s="450">
        <v>202</v>
      </c>
      <c r="L38" s="447">
        <v>100</v>
      </c>
      <c r="M38" s="450">
        <v>288</v>
      </c>
      <c r="N38" s="451">
        <v>100</v>
      </c>
      <c r="O38" s="452">
        <v>236</v>
      </c>
      <c r="P38" s="447"/>
      <c r="Q38" s="452"/>
      <c r="R38" s="453">
        <f t="shared" si="3"/>
        <v>325</v>
      </c>
      <c r="S38" s="453">
        <f t="shared" si="3"/>
        <v>726</v>
      </c>
      <c r="T38" s="453">
        <f t="shared" si="4"/>
        <v>401</v>
      </c>
      <c r="U38" s="272" t="s">
        <v>745</v>
      </c>
      <c r="V38" s="452">
        <f t="shared" si="5"/>
        <v>236</v>
      </c>
      <c r="W38" s="452">
        <f t="shared" si="6"/>
        <v>67.120142880871143</v>
      </c>
      <c r="X38" s="452">
        <f t="shared" si="7"/>
        <v>28.440738508843705</v>
      </c>
    </row>
    <row r="39" spans="1:24" ht="48" x14ac:dyDescent="0.2">
      <c r="A39" s="447">
        <v>20</v>
      </c>
      <c r="B39" s="789" t="s">
        <v>776</v>
      </c>
      <c r="C39" s="790"/>
      <c r="D39" s="448" t="s">
        <v>777</v>
      </c>
      <c r="E39" s="448">
        <v>3</v>
      </c>
      <c r="F39" s="370">
        <f t="shared" si="0"/>
        <v>213307.77</v>
      </c>
      <c r="G39" s="370">
        <f t="shared" si="1"/>
        <v>143172.48000000001</v>
      </c>
      <c r="H39" s="449">
        <f t="shared" si="2"/>
        <v>50</v>
      </c>
      <c r="I39" s="449">
        <f t="shared" si="2"/>
        <v>32</v>
      </c>
      <c r="J39" s="447">
        <v>20</v>
      </c>
      <c r="K39" s="450">
        <v>8</v>
      </c>
      <c r="L39" s="447">
        <v>20</v>
      </c>
      <c r="M39" s="450">
        <v>12</v>
      </c>
      <c r="N39" s="451">
        <v>10</v>
      </c>
      <c r="O39" s="452">
        <v>12</v>
      </c>
      <c r="P39" s="447"/>
      <c r="Q39" s="452"/>
      <c r="R39" s="453">
        <f t="shared" si="3"/>
        <v>50</v>
      </c>
      <c r="S39" s="453">
        <f t="shared" si="3"/>
        <v>32</v>
      </c>
      <c r="T39" s="453">
        <f t="shared" si="4"/>
        <v>-18</v>
      </c>
      <c r="U39" s="272" t="s">
        <v>768</v>
      </c>
      <c r="V39" s="452">
        <f t="shared" si="5"/>
        <v>120</v>
      </c>
      <c r="W39" s="452">
        <f t="shared" si="6"/>
        <v>67.120142880871157</v>
      </c>
      <c r="X39" s="452">
        <f t="shared" si="7"/>
        <v>55.933452400725969</v>
      </c>
    </row>
    <row r="40" spans="1:24" ht="36" x14ac:dyDescent="0.2">
      <c r="A40" s="447">
        <v>21</v>
      </c>
      <c r="B40" s="789" t="s">
        <v>778</v>
      </c>
      <c r="C40" s="790"/>
      <c r="D40" s="448" t="s">
        <v>775</v>
      </c>
      <c r="E40" s="448">
        <v>7</v>
      </c>
      <c r="F40" s="370">
        <f t="shared" si="0"/>
        <v>497718.13</v>
      </c>
      <c r="G40" s="370">
        <f t="shared" si="1"/>
        <v>334069.12</v>
      </c>
      <c r="H40" s="449">
        <f t="shared" si="2"/>
        <v>120</v>
      </c>
      <c r="I40" s="449">
        <f t="shared" si="2"/>
        <v>144</v>
      </c>
      <c r="J40" s="447">
        <v>50</v>
      </c>
      <c r="K40" s="450">
        <v>56</v>
      </c>
      <c r="L40" s="447">
        <v>40</v>
      </c>
      <c r="M40" s="450">
        <v>32</v>
      </c>
      <c r="N40" s="451">
        <v>30</v>
      </c>
      <c r="O40" s="452">
        <v>56</v>
      </c>
      <c r="P40" s="447"/>
      <c r="Q40" s="452"/>
      <c r="R40" s="453">
        <f t="shared" si="3"/>
        <v>120</v>
      </c>
      <c r="S40" s="453">
        <f t="shared" si="3"/>
        <v>144</v>
      </c>
      <c r="T40" s="453">
        <f t="shared" si="4"/>
        <v>24</v>
      </c>
      <c r="U40" s="272" t="s">
        <v>753</v>
      </c>
      <c r="V40" s="452">
        <f t="shared" si="5"/>
        <v>186.66666666666666</v>
      </c>
      <c r="W40" s="452">
        <f t="shared" si="6"/>
        <v>67.120142880871143</v>
      </c>
      <c r="X40" s="452">
        <f t="shared" si="7"/>
        <v>35.957219400466684</v>
      </c>
    </row>
    <row r="41" spans="1:24" ht="48" x14ac:dyDescent="0.2">
      <c r="A41" s="447">
        <v>22</v>
      </c>
      <c r="B41" s="789" t="s">
        <v>779</v>
      </c>
      <c r="C41" s="790"/>
      <c r="D41" s="448" t="s">
        <v>621</v>
      </c>
      <c r="E41" s="448">
        <v>7</v>
      </c>
      <c r="F41" s="370">
        <f t="shared" si="0"/>
        <v>497718.13</v>
      </c>
      <c r="G41" s="370">
        <f t="shared" si="1"/>
        <v>334069.12</v>
      </c>
      <c r="H41" s="449">
        <f t="shared" si="2"/>
        <v>50</v>
      </c>
      <c r="I41" s="449">
        <f t="shared" si="2"/>
        <v>108</v>
      </c>
      <c r="J41" s="447">
        <v>20</v>
      </c>
      <c r="K41" s="450">
        <v>58</v>
      </c>
      <c r="L41" s="447">
        <v>20</v>
      </c>
      <c r="M41" s="450">
        <v>37</v>
      </c>
      <c r="N41" s="451">
        <v>10</v>
      </c>
      <c r="O41" s="452">
        <v>13</v>
      </c>
      <c r="P41" s="447"/>
      <c r="Q41" s="452"/>
      <c r="R41" s="453">
        <f t="shared" si="3"/>
        <v>50</v>
      </c>
      <c r="S41" s="453">
        <f t="shared" si="3"/>
        <v>108</v>
      </c>
      <c r="T41" s="453">
        <f t="shared" si="4"/>
        <v>58</v>
      </c>
      <c r="U41" s="272" t="s">
        <v>745</v>
      </c>
      <c r="V41" s="452">
        <f t="shared" si="5"/>
        <v>130</v>
      </c>
      <c r="W41" s="452">
        <f t="shared" si="6"/>
        <v>67.120142880871143</v>
      </c>
      <c r="X41" s="452">
        <f t="shared" si="7"/>
        <v>51.63087913913165</v>
      </c>
    </row>
    <row r="42" spans="1:24" ht="36" x14ac:dyDescent="0.2">
      <c r="A42" s="447">
        <v>23</v>
      </c>
      <c r="B42" s="789" t="s">
        <v>780</v>
      </c>
      <c r="C42" s="790"/>
      <c r="D42" s="454" t="s">
        <v>781</v>
      </c>
      <c r="E42" s="448">
        <v>6</v>
      </c>
      <c r="F42" s="370">
        <f t="shared" si="0"/>
        <v>426615.54</v>
      </c>
      <c r="G42" s="370">
        <f t="shared" si="1"/>
        <v>286344.96000000002</v>
      </c>
      <c r="H42" s="449">
        <f t="shared" si="2"/>
        <v>240</v>
      </c>
      <c r="I42" s="449">
        <f t="shared" si="2"/>
        <v>181</v>
      </c>
      <c r="J42" s="447">
        <v>80</v>
      </c>
      <c r="K42" s="450">
        <v>72</v>
      </c>
      <c r="L42" s="447">
        <v>80</v>
      </c>
      <c r="M42" s="450">
        <v>79</v>
      </c>
      <c r="N42" s="451">
        <v>80</v>
      </c>
      <c r="O42" s="452">
        <v>30</v>
      </c>
      <c r="P42" s="447"/>
      <c r="Q42" s="452"/>
      <c r="R42" s="453">
        <f t="shared" si="3"/>
        <v>240</v>
      </c>
      <c r="S42" s="453">
        <f t="shared" si="3"/>
        <v>181</v>
      </c>
      <c r="T42" s="453">
        <f t="shared" si="4"/>
        <v>-59</v>
      </c>
      <c r="U42" s="272" t="s">
        <v>753</v>
      </c>
      <c r="V42" s="452">
        <f t="shared" si="5"/>
        <v>37.5</v>
      </c>
      <c r="W42" s="452">
        <f t="shared" si="6"/>
        <v>67.120142880871157</v>
      </c>
      <c r="X42" s="452">
        <f t="shared" si="7"/>
        <v>178.98704768232307</v>
      </c>
    </row>
    <row r="43" spans="1:24" ht="36" x14ac:dyDescent="0.2">
      <c r="A43" s="447">
        <v>24</v>
      </c>
      <c r="B43" s="789" t="s">
        <v>782</v>
      </c>
      <c r="C43" s="790"/>
      <c r="D43" s="448" t="s">
        <v>783</v>
      </c>
      <c r="E43" s="448">
        <v>1</v>
      </c>
      <c r="F43" s="370">
        <f t="shared" si="0"/>
        <v>71102.59</v>
      </c>
      <c r="G43" s="370">
        <f t="shared" si="1"/>
        <v>47724.160000000003</v>
      </c>
      <c r="H43" s="449">
        <f t="shared" si="2"/>
        <v>0</v>
      </c>
      <c r="I43" s="449">
        <f t="shared" si="2"/>
        <v>0</v>
      </c>
      <c r="J43" s="447">
        <v>0</v>
      </c>
      <c r="K43" s="450">
        <v>0</v>
      </c>
      <c r="L43" s="447">
        <v>0</v>
      </c>
      <c r="M43" s="450">
        <v>0</v>
      </c>
      <c r="N43" s="451">
        <v>0</v>
      </c>
      <c r="O43" s="452">
        <v>0</v>
      </c>
      <c r="P43" s="447"/>
      <c r="Q43" s="452"/>
      <c r="R43" s="453">
        <f t="shared" si="3"/>
        <v>0</v>
      </c>
      <c r="S43" s="453">
        <f t="shared" si="3"/>
        <v>0</v>
      </c>
      <c r="T43" s="453">
        <f t="shared" si="4"/>
        <v>0</v>
      </c>
      <c r="U43" s="272" t="s">
        <v>753</v>
      </c>
      <c r="V43" s="452" t="e">
        <f t="shared" si="5"/>
        <v>#DIV/0!</v>
      </c>
      <c r="W43" s="452">
        <f t="shared" si="6"/>
        <v>67.120142880871157</v>
      </c>
      <c r="X43" s="452">
        <v>0</v>
      </c>
    </row>
    <row r="44" spans="1:24" ht="36" x14ac:dyDescent="0.2">
      <c r="A44" s="447">
        <v>25</v>
      </c>
      <c r="B44" s="789" t="s">
        <v>784</v>
      </c>
      <c r="C44" s="790"/>
      <c r="D44" s="448" t="s">
        <v>775</v>
      </c>
      <c r="E44" s="448">
        <v>1</v>
      </c>
      <c r="F44" s="370">
        <f t="shared" si="0"/>
        <v>71102.59</v>
      </c>
      <c r="G44" s="370">
        <f t="shared" si="1"/>
        <v>47724.160000000003</v>
      </c>
      <c r="H44" s="449">
        <f t="shared" si="2"/>
        <v>3</v>
      </c>
      <c r="I44" s="449">
        <f t="shared" si="2"/>
        <v>0</v>
      </c>
      <c r="J44" s="447">
        <v>1</v>
      </c>
      <c r="K44" s="450">
        <v>0</v>
      </c>
      <c r="L44" s="447">
        <v>1</v>
      </c>
      <c r="M44" s="450">
        <v>0</v>
      </c>
      <c r="N44" s="451">
        <v>1</v>
      </c>
      <c r="O44" s="452">
        <v>0</v>
      </c>
      <c r="P44" s="447"/>
      <c r="Q44" s="452"/>
      <c r="R44" s="453">
        <f t="shared" si="3"/>
        <v>3</v>
      </c>
      <c r="S44" s="453">
        <f t="shared" si="3"/>
        <v>0</v>
      </c>
      <c r="T44" s="453">
        <f t="shared" si="4"/>
        <v>-3</v>
      </c>
      <c r="U44" s="272" t="s">
        <v>785</v>
      </c>
      <c r="V44" s="452">
        <f t="shared" si="5"/>
        <v>0</v>
      </c>
      <c r="W44" s="452">
        <f t="shared" si="6"/>
        <v>67.120142880871157</v>
      </c>
      <c r="X44" s="452">
        <v>0</v>
      </c>
    </row>
    <row r="45" spans="1:24" ht="36" x14ac:dyDescent="0.2">
      <c r="A45" s="447">
        <v>26</v>
      </c>
      <c r="B45" s="789" t="s">
        <v>786</v>
      </c>
      <c r="C45" s="790"/>
      <c r="D45" s="448" t="s">
        <v>783</v>
      </c>
      <c r="E45" s="448">
        <v>5</v>
      </c>
      <c r="F45" s="370">
        <f t="shared" si="0"/>
        <v>355512.95</v>
      </c>
      <c r="G45" s="370">
        <f t="shared" si="1"/>
        <v>238620.79999999999</v>
      </c>
      <c r="H45" s="449">
        <f t="shared" si="2"/>
        <v>28</v>
      </c>
      <c r="I45" s="449">
        <f t="shared" si="2"/>
        <v>74</v>
      </c>
      <c r="J45" s="447">
        <v>15</v>
      </c>
      <c r="K45" s="450">
        <v>61</v>
      </c>
      <c r="L45" s="447">
        <v>7</v>
      </c>
      <c r="M45" s="450">
        <v>12</v>
      </c>
      <c r="N45" s="451">
        <v>6</v>
      </c>
      <c r="O45" s="452">
        <v>1</v>
      </c>
      <c r="P45" s="447"/>
      <c r="Q45" s="452"/>
      <c r="R45" s="453">
        <f t="shared" si="3"/>
        <v>28</v>
      </c>
      <c r="S45" s="453">
        <f t="shared" si="3"/>
        <v>74</v>
      </c>
      <c r="T45" s="453">
        <f t="shared" si="4"/>
        <v>46</v>
      </c>
      <c r="U45" s="272" t="s">
        <v>753</v>
      </c>
      <c r="V45" s="452">
        <f t="shared" si="5"/>
        <v>16.666666666666664</v>
      </c>
      <c r="W45" s="452">
        <f t="shared" si="6"/>
        <v>67.120142880871143</v>
      </c>
      <c r="X45" s="452">
        <f t="shared" si="7"/>
        <v>402.72085728522694</v>
      </c>
    </row>
    <row r="46" spans="1:24" ht="70.5" customHeight="1" x14ac:dyDescent="0.2">
      <c r="A46" s="447">
        <v>27</v>
      </c>
      <c r="B46" s="789" t="s">
        <v>787</v>
      </c>
      <c r="C46" s="790"/>
      <c r="D46" s="454" t="s">
        <v>788</v>
      </c>
      <c r="E46" s="448">
        <v>7</v>
      </c>
      <c r="F46" s="370">
        <f t="shared" si="0"/>
        <v>497718.13</v>
      </c>
      <c r="G46" s="370">
        <f t="shared" si="1"/>
        <v>334069.12</v>
      </c>
      <c r="H46" s="449">
        <f t="shared" si="2"/>
        <v>45</v>
      </c>
      <c r="I46" s="449">
        <f t="shared" si="2"/>
        <v>99</v>
      </c>
      <c r="J46" s="447">
        <v>15</v>
      </c>
      <c r="K46" s="450">
        <v>38</v>
      </c>
      <c r="L46" s="447">
        <v>15</v>
      </c>
      <c r="M46" s="450">
        <v>21</v>
      </c>
      <c r="N46" s="451">
        <v>15</v>
      </c>
      <c r="O46" s="452">
        <v>40</v>
      </c>
      <c r="P46" s="447"/>
      <c r="Q46" s="452"/>
      <c r="R46" s="453">
        <f t="shared" si="3"/>
        <v>45</v>
      </c>
      <c r="S46" s="453">
        <f t="shared" si="3"/>
        <v>99</v>
      </c>
      <c r="T46" s="453">
        <f t="shared" si="4"/>
        <v>54</v>
      </c>
      <c r="U46" s="272" t="s">
        <v>745</v>
      </c>
      <c r="V46" s="452">
        <f t="shared" si="5"/>
        <v>266.66666666666663</v>
      </c>
      <c r="W46" s="452">
        <f t="shared" si="6"/>
        <v>67.120142880871143</v>
      </c>
      <c r="X46" s="452">
        <f t="shared" si="7"/>
        <v>25.170053580326684</v>
      </c>
    </row>
    <row r="47" spans="1:24" ht="61.5" customHeight="1" x14ac:dyDescent="0.2">
      <c r="A47" s="447">
        <v>28</v>
      </c>
      <c r="B47" s="789" t="s">
        <v>789</v>
      </c>
      <c r="C47" s="790"/>
      <c r="D47" s="454" t="s">
        <v>788</v>
      </c>
      <c r="E47" s="448">
        <v>7</v>
      </c>
      <c r="F47" s="370">
        <f t="shared" si="0"/>
        <v>497718.13</v>
      </c>
      <c r="G47" s="370">
        <f t="shared" si="1"/>
        <v>334069.12</v>
      </c>
      <c r="H47" s="449">
        <f t="shared" si="2"/>
        <v>45</v>
      </c>
      <c r="I47" s="449">
        <f t="shared" si="2"/>
        <v>28</v>
      </c>
      <c r="J47" s="447">
        <v>15</v>
      </c>
      <c r="K47" s="450">
        <v>12</v>
      </c>
      <c r="L47" s="447">
        <v>15</v>
      </c>
      <c r="M47" s="450">
        <v>13</v>
      </c>
      <c r="N47" s="451">
        <v>15</v>
      </c>
      <c r="O47" s="452">
        <v>3</v>
      </c>
      <c r="P47" s="447"/>
      <c r="Q47" s="452"/>
      <c r="R47" s="453">
        <f t="shared" si="3"/>
        <v>45</v>
      </c>
      <c r="S47" s="453">
        <f t="shared" si="3"/>
        <v>28</v>
      </c>
      <c r="T47" s="453">
        <f t="shared" si="4"/>
        <v>-17</v>
      </c>
      <c r="U47" s="272" t="s">
        <v>753</v>
      </c>
      <c r="V47" s="452">
        <f t="shared" si="5"/>
        <v>20</v>
      </c>
      <c r="W47" s="452">
        <f t="shared" si="6"/>
        <v>67.120142880871143</v>
      </c>
      <c r="X47" s="452">
        <f t="shared" si="7"/>
        <v>335.6007144043557</v>
      </c>
    </row>
    <row r="48" spans="1:24" ht="87" customHeight="1" x14ac:dyDescent="0.2">
      <c r="A48" s="447">
        <v>29</v>
      </c>
      <c r="B48" s="789" t="s">
        <v>790</v>
      </c>
      <c r="C48" s="790"/>
      <c r="D48" s="454" t="s">
        <v>788</v>
      </c>
      <c r="E48" s="448">
        <v>7</v>
      </c>
      <c r="F48" s="370">
        <f t="shared" si="0"/>
        <v>497718.13</v>
      </c>
      <c r="G48" s="370">
        <f t="shared" si="1"/>
        <v>334069.12</v>
      </c>
      <c r="H48" s="449">
        <f t="shared" si="2"/>
        <v>45</v>
      </c>
      <c r="I48" s="449">
        <f t="shared" si="2"/>
        <v>41</v>
      </c>
      <c r="J48" s="447">
        <v>15</v>
      </c>
      <c r="K48" s="450">
        <v>17</v>
      </c>
      <c r="L48" s="447">
        <v>15</v>
      </c>
      <c r="M48" s="450">
        <v>6</v>
      </c>
      <c r="N48" s="451">
        <v>15</v>
      </c>
      <c r="O48" s="452">
        <v>18</v>
      </c>
      <c r="P48" s="447"/>
      <c r="Q48" s="452"/>
      <c r="R48" s="453">
        <f t="shared" si="3"/>
        <v>45</v>
      </c>
      <c r="S48" s="453">
        <f t="shared" si="3"/>
        <v>41</v>
      </c>
      <c r="T48" s="453">
        <f t="shared" si="4"/>
        <v>-4</v>
      </c>
      <c r="U48" s="272" t="s">
        <v>745</v>
      </c>
      <c r="V48" s="452">
        <f t="shared" si="5"/>
        <v>120</v>
      </c>
      <c r="W48" s="452">
        <f t="shared" si="6"/>
        <v>67.120142880871143</v>
      </c>
      <c r="X48" s="452">
        <f t="shared" si="7"/>
        <v>55.933452400725947</v>
      </c>
    </row>
    <row r="49" spans="1:24" x14ac:dyDescent="0.2">
      <c r="A49" s="792" t="s">
        <v>25</v>
      </c>
      <c r="B49" s="793"/>
      <c r="C49" s="794"/>
      <c r="D49" s="448"/>
      <c r="E49" s="448">
        <f>SUM(E20:E48)</f>
        <v>100</v>
      </c>
      <c r="F49" s="455">
        <v>7110259</v>
      </c>
      <c r="G49" s="456">
        <v>4772416</v>
      </c>
      <c r="H49" s="448">
        <f t="shared" ref="H49:Q49" si="8">SUM(H20:H45)</f>
        <v>1521</v>
      </c>
      <c r="I49" s="448">
        <f t="shared" si="8"/>
        <v>3391</v>
      </c>
      <c r="J49" s="447">
        <f t="shared" ref="J49:P49" si="9">SUM(J20:J48)</f>
        <v>631</v>
      </c>
      <c r="K49" s="447">
        <f t="shared" si="9"/>
        <v>1098</v>
      </c>
      <c r="L49" s="448">
        <f t="shared" si="9"/>
        <v>567</v>
      </c>
      <c r="M49" s="448">
        <f t="shared" si="9"/>
        <v>1339</v>
      </c>
      <c r="N49" s="447">
        <f t="shared" si="9"/>
        <v>458</v>
      </c>
      <c r="O49" s="447">
        <f t="shared" si="9"/>
        <v>1122</v>
      </c>
      <c r="P49" s="448">
        <f t="shared" si="9"/>
        <v>0</v>
      </c>
      <c r="Q49" s="448">
        <f t="shared" si="8"/>
        <v>0</v>
      </c>
      <c r="R49" s="449">
        <f t="shared" si="3"/>
        <v>1656</v>
      </c>
      <c r="S49" s="449">
        <f t="shared" si="3"/>
        <v>3559</v>
      </c>
      <c r="T49" s="449">
        <f t="shared" si="4"/>
        <v>1903</v>
      </c>
      <c r="U49" s="449"/>
      <c r="V49" s="452">
        <f t="shared" si="5"/>
        <v>244.97816593886461</v>
      </c>
      <c r="W49" s="452">
        <f t="shared" si="6"/>
        <v>67.120142880871143</v>
      </c>
      <c r="X49" s="452">
        <f t="shared" si="7"/>
        <v>27.398418395221913</v>
      </c>
    </row>
    <row r="50" spans="1:24" x14ac:dyDescent="0.2">
      <c r="A50" s="443"/>
      <c r="B50" s="443"/>
      <c r="C50" s="443"/>
      <c r="D50" s="443"/>
      <c r="E50" s="443"/>
      <c r="F50" s="457"/>
      <c r="G50" s="443"/>
      <c r="H50" s="443"/>
      <c r="I50" s="443"/>
      <c r="J50" s="443"/>
      <c r="K50" s="443"/>
      <c r="L50" s="443"/>
      <c r="M50" s="443"/>
      <c r="N50" s="443"/>
      <c r="O50" s="443"/>
      <c r="P50" s="443"/>
      <c r="Q50" s="443"/>
      <c r="R50" s="443"/>
      <c r="S50" s="443"/>
      <c r="T50" s="443"/>
      <c r="U50" s="443"/>
      <c r="V50" s="443"/>
      <c r="W50" s="443"/>
      <c r="X50" s="443"/>
    </row>
    <row r="51" spans="1:24" x14ac:dyDescent="0.2">
      <c r="A51" s="443"/>
      <c r="B51" s="458" t="s">
        <v>26</v>
      </c>
      <c r="C51" s="443"/>
      <c r="D51" s="443"/>
      <c r="E51" s="443"/>
      <c r="F51" s="457"/>
      <c r="G51" s="443"/>
      <c r="H51" s="443" t="s">
        <v>27</v>
      </c>
      <c r="I51" s="443"/>
      <c r="J51" s="443"/>
      <c r="K51" s="443"/>
      <c r="L51" s="443"/>
      <c r="M51" s="443"/>
      <c r="N51" s="443"/>
      <c r="O51" s="443"/>
      <c r="P51" s="443"/>
      <c r="Q51" s="443"/>
      <c r="R51" s="443"/>
      <c r="S51" s="443"/>
      <c r="T51" s="443"/>
      <c r="U51" s="443"/>
      <c r="V51" s="443"/>
      <c r="W51" s="443"/>
      <c r="X51" s="443"/>
    </row>
  </sheetData>
  <mergeCells count="52">
    <mergeCell ref="A49:C49"/>
    <mergeCell ref="B38:C38"/>
    <mergeCell ref="B39:C39"/>
    <mergeCell ref="B40:C40"/>
    <mergeCell ref="B41:C41"/>
    <mergeCell ref="B42:C42"/>
    <mergeCell ref="B43:C43"/>
    <mergeCell ref="B44:C44"/>
    <mergeCell ref="B45:C45"/>
    <mergeCell ref="B46:C46"/>
    <mergeCell ref="B47:C47"/>
    <mergeCell ref="B48:C48"/>
    <mergeCell ref="B37:C37"/>
    <mergeCell ref="B26:C26"/>
    <mergeCell ref="B27:C27"/>
    <mergeCell ref="B28:C28"/>
    <mergeCell ref="B29:C29"/>
    <mergeCell ref="B30:C30"/>
    <mergeCell ref="B31:C31"/>
    <mergeCell ref="B32:C32"/>
    <mergeCell ref="B33:C33"/>
    <mergeCell ref="B34:C34"/>
    <mergeCell ref="B35:C35"/>
    <mergeCell ref="B36:C36"/>
    <mergeCell ref="B25:C25"/>
    <mergeCell ref="N18:O18"/>
    <mergeCell ref="P18:Q18"/>
    <mergeCell ref="R18:T18"/>
    <mergeCell ref="U18:U19"/>
    <mergeCell ref="B20:C20"/>
    <mergeCell ref="B21:C21"/>
    <mergeCell ref="B22:C22"/>
    <mergeCell ref="B23:C23"/>
    <mergeCell ref="B24:C24"/>
    <mergeCell ref="V18:X18"/>
    <mergeCell ref="B19:C19"/>
    <mergeCell ref="A7:X7"/>
    <mergeCell ref="A15:X15"/>
    <mergeCell ref="A16:X16"/>
    <mergeCell ref="A18:C18"/>
    <mergeCell ref="D18:D19"/>
    <mergeCell ref="E18:E19"/>
    <mergeCell ref="F18:G18"/>
    <mergeCell ref="H18:I18"/>
    <mergeCell ref="J18:K18"/>
    <mergeCell ref="L18:M18"/>
    <mergeCell ref="A6:X6"/>
    <mergeCell ref="A1:X1"/>
    <mergeCell ref="A2:X2"/>
    <mergeCell ref="A3:X3"/>
    <mergeCell ref="A4:X4"/>
    <mergeCell ref="A5:X5"/>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topLeftCell="A21" workbookViewId="0">
      <selection activeCell="G29" sqref="G29"/>
    </sheetView>
  </sheetViews>
  <sheetFormatPr baseColWidth="10" defaultRowHeight="12.75" x14ac:dyDescent="0.2"/>
  <cols>
    <col min="1" max="1" width="5.42578125" style="414" customWidth="1"/>
    <col min="2" max="2" width="6.140625" style="414" customWidth="1"/>
    <col min="3" max="3" width="30.5703125" style="414" customWidth="1"/>
    <col min="4" max="4" width="10.85546875" style="414" customWidth="1"/>
    <col min="5" max="5" width="10" style="414" customWidth="1"/>
    <col min="6" max="7" width="12.85546875" style="438" customWidth="1"/>
    <col min="8" max="8" width="10.85546875" style="414" hidden="1" customWidth="1"/>
    <col min="9" max="9" width="10.28515625" style="414" hidden="1" customWidth="1"/>
    <col min="10" max="10" width="10.42578125" style="414" hidden="1" customWidth="1"/>
    <col min="11" max="11" width="7.7109375" style="414" hidden="1" customWidth="1"/>
    <col min="12" max="12" width="10.42578125" style="414" hidden="1" customWidth="1"/>
    <col min="13" max="13" width="9.28515625" style="414" hidden="1" customWidth="1"/>
    <col min="14" max="14" width="10.42578125" style="414" customWidth="1"/>
    <col min="15" max="15" width="9.28515625" style="414" customWidth="1"/>
    <col min="16" max="16" width="10.42578125" style="414" hidden="1" customWidth="1"/>
    <col min="17" max="20" width="9.28515625" style="414" hidden="1" customWidth="1"/>
    <col min="21" max="21" width="30.140625" style="414" customWidth="1"/>
    <col min="22" max="22" width="7.42578125" style="414" customWidth="1"/>
    <col min="23" max="23" width="8" style="414" customWidth="1"/>
    <col min="24" max="24" width="8.5703125" style="414" customWidth="1"/>
    <col min="25" max="25" width="11.42578125" style="414" customWidth="1"/>
    <col min="26" max="16384" width="11.42578125" style="414"/>
  </cols>
  <sheetData>
    <row r="1" spans="1:24" x14ac:dyDescent="0.2">
      <c r="A1" s="796" t="s">
        <v>54</v>
      </c>
      <c r="B1" s="796"/>
      <c r="C1" s="796"/>
      <c r="D1" s="796"/>
      <c r="E1" s="796"/>
      <c r="F1" s="796"/>
      <c r="G1" s="796"/>
      <c r="H1" s="796"/>
      <c r="I1" s="796"/>
      <c r="J1" s="796"/>
      <c r="K1" s="796"/>
      <c r="L1" s="796"/>
      <c r="M1" s="796"/>
      <c r="N1" s="796"/>
      <c r="O1" s="796"/>
      <c r="P1" s="796"/>
      <c r="Q1" s="796"/>
      <c r="R1" s="796"/>
      <c r="S1" s="796"/>
      <c r="T1" s="796"/>
      <c r="U1" s="796"/>
      <c r="V1" s="796"/>
      <c r="W1" s="796"/>
      <c r="X1" s="796"/>
    </row>
    <row r="2" spans="1:24" x14ac:dyDescent="0.2">
      <c r="A2" s="796" t="s">
        <v>0</v>
      </c>
      <c r="B2" s="796"/>
      <c r="C2" s="796"/>
      <c r="D2" s="796"/>
      <c r="E2" s="796"/>
      <c r="F2" s="796"/>
      <c r="G2" s="796"/>
      <c r="H2" s="796"/>
      <c r="I2" s="796"/>
      <c r="J2" s="796"/>
      <c r="K2" s="796"/>
      <c r="L2" s="796"/>
      <c r="M2" s="796"/>
      <c r="N2" s="796"/>
      <c r="O2" s="796"/>
      <c r="P2" s="796"/>
      <c r="Q2" s="796"/>
      <c r="R2" s="796"/>
      <c r="S2" s="796"/>
      <c r="T2" s="796"/>
      <c r="U2" s="796"/>
      <c r="V2" s="796"/>
      <c r="W2" s="796"/>
      <c r="X2" s="796"/>
    </row>
    <row r="3" spans="1:24" x14ac:dyDescent="0.2">
      <c r="A3" s="796" t="s">
        <v>16</v>
      </c>
      <c r="B3" s="796"/>
      <c r="C3" s="796"/>
      <c r="D3" s="796"/>
      <c r="E3" s="796"/>
      <c r="F3" s="796"/>
      <c r="G3" s="796"/>
      <c r="H3" s="796"/>
      <c r="I3" s="796"/>
      <c r="J3" s="796"/>
      <c r="K3" s="796"/>
      <c r="L3" s="796"/>
      <c r="M3" s="796"/>
      <c r="N3" s="796"/>
      <c r="O3" s="796"/>
      <c r="P3" s="796"/>
      <c r="Q3" s="796"/>
      <c r="R3" s="796"/>
      <c r="S3" s="796"/>
      <c r="T3" s="796"/>
      <c r="U3" s="796"/>
      <c r="V3" s="796"/>
      <c r="W3" s="796"/>
      <c r="X3" s="796"/>
    </row>
    <row r="4" spans="1:24" hidden="1" x14ac:dyDescent="0.2">
      <c r="A4" s="795" t="s">
        <v>55</v>
      </c>
      <c r="B4" s="795"/>
      <c r="C4" s="795"/>
      <c r="D4" s="795"/>
      <c r="E4" s="795"/>
      <c r="F4" s="795"/>
      <c r="G4" s="795"/>
      <c r="H4" s="795"/>
      <c r="I4" s="795"/>
      <c r="J4" s="795"/>
      <c r="K4" s="795"/>
      <c r="L4" s="795"/>
      <c r="M4" s="795"/>
      <c r="N4" s="795"/>
      <c r="O4" s="795"/>
      <c r="P4" s="795"/>
      <c r="Q4" s="795"/>
      <c r="R4" s="795"/>
      <c r="S4" s="795"/>
      <c r="T4" s="795"/>
      <c r="U4" s="795"/>
      <c r="V4" s="795"/>
      <c r="W4" s="795"/>
      <c r="X4" s="795"/>
    </row>
    <row r="5" spans="1:24" hidden="1" x14ac:dyDescent="0.2">
      <c r="A5" s="795" t="s">
        <v>56</v>
      </c>
      <c r="B5" s="795"/>
      <c r="C5" s="795"/>
      <c r="D5" s="795"/>
      <c r="E5" s="795"/>
      <c r="F5" s="795"/>
      <c r="G5" s="795"/>
      <c r="H5" s="795"/>
      <c r="I5" s="795"/>
      <c r="J5" s="795"/>
      <c r="K5" s="795"/>
      <c r="L5" s="795"/>
      <c r="M5" s="795"/>
      <c r="N5" s="795"/>
      <c r="O5" s="795"/>
      <c r="P5" s="795"/>
      <c r="Q5" s="795"/>
      <c r="R5" s="795"/>
      <c r="S5" s="795"/>
      <c r="T5" s="795"/>
      <c r="U5" s="795"/>
      <c r="V5" s="795"/>
      <c r="W5" s="795"/>
      <c r="X5" s="795"/>
    </row>
    <row r="6" spans="1:24" x14ac:dyDescent="0.2">
      <c r="A6" s="795" t="s">
        <v>57</v>
      </c>
      <c r="B6" s="795"/>
      <c r="C6" s="795"/>
      <c r="D6" s="795"/>
      <c r="E6" s="795"/>
      <c r="F6" s="795"/>
      <c r="G6" s="795"/>
      <c r="H6" s="795"/>
      <c r="I6" s="795"/>
      <c r="J6" s="795"/>
      <c r="K6" s="795"/>
      <c r="L6" s="795"/>
      <c r="M6" s="795"/>
      <c r="N6" s="795"/>
      <c r="O6" s="795"/>
      <c r="P6" s="795"/>
      <c r="Q6" s="795"/>
      <c r="R6" s="795"/>
      <c r="S6" s="795"/>
      <c r="T6" s="795"/>
      <c r="U6" s="795"/>
      <c r="V6" s="795"/>
      <c r="W6" s="795"/>
      <c r="X6" s="795"/>
    </row>
    <row r="7" spans="1:24" hidden="1" x14ac:dyDescent="0.2">
      <c r="A7" s="795" t="s">
        <v>53</v>
      </c>
      <c r="B7" s="795"/>
      <c r="C7" s="795"/>
      <c r="D7" s="795"/>
      <c r="E7" s="795"/>
      <c r="F7" s="795"/>
      <c r="G7" s="795"/>
      <c r="H7" s="795"/>
      <c r="I7" s="795"/>
      <c r="J7" s="795"/>
      <c r="K7" s="795"/>
      <c r="L7" s="795"/>
      <c r="M7" s="795"/>
      <c r="N7" s="795"/>
      <c r="O7" s="795"/>
      <c r="P7" s="795"/>
      <c r="Q7" s="795"/>
      <c r="R7" s="795"/>
      <c r="S7" s="795"/>
      <c r="T7" s="795"/>
      <c r="U7" s="795"/>
      <c r="V7" s="795"/>
      <c r="W7" s="795"/>
      <c r="X7" s="795"/>
    </row>
    <row r="8" spans="1:24" x14ac:dyDescent="0.2">
      <c r="A8" s="415" t="s">
        <v>423</v>
      </c>
      <c r="B8" s="416">
        <v>216</v>
      </c>
      <c r="C8" s="417" t="s">
        <v>724</v>
      </c>
      <c r="D8" s="418"/>
      <c r="E8" s="419"/>
      <c r="F8" s="420"/>
      <c r="G8" s="420"/>
      <c r="H8" s="419"/>
      <c r="I8" s="419"/>
      <c r="J8" s="419"/>
      <c r="K8" s="419"/>
      <c r="L8" s="419"/>
      <c r="M8" s="419"/>
      <c r="N8" s="419"/>
      <c r="O8" s="419"/>
      <c r="P8" s="419"/>
      <c r="Q8" s="419"/>
    </row>
    <row r="9" spans="1:24" x14ac:dyDescent="0.2">
      <c r="A9" s="415" t="s">
        <v>1</v>
      </c>
      <c r="B9" s="416">
        <v>8</v>
      </c>
      <c r="C9" s="417" t="s">
        <v>690</v>
      </c>
      <c r="D9" s="418"/>
      <c r="E9" s="419"/>
      <c r="F9" s="420"/>
      <c r="G9" s="420"/>
      <c r="H9" s="419"/>
      <c r="I9" s="419"/>
      <c r="J9" s="419"/>
      <c r="K9" s="419"/>
      <c r="L9" s="419"/>
      <c r="M9" s="419"/>
      <c r="N9" s="419"/>
      <c r="O9" s="421"/>
      <c r="P9" s="421"/>
      <c r="Q9" s="421"/>
    </row>
    <row r="10" spans="1:24" x14ac:dyDescent="0.2">
      <c r="A10" s="415" t="s">
        <v>426</v>
      </c>
      <c r="B10" s="416">
        <v>5</v>
      </c>
      <c r="C10" s="417" t="s">
        <v>725</v>
      </c>
      <c r="D10" s="418"/>
      <c r="E10" s="419"/>
      <c r="F10" s="420"/>
      <c r="G10" s="420"/>
      <c r="H10" s="419"/>
      <c r="I10" s="419"/>
      <c r="J10" s="419"/>
      <c r="K10" s="419"/>
      <c r="L10" s="419"/>
      <c r="M10" s="419"/>
      <c r="N10" s="419"/>
      <c r="O10" s="421"/>
      <c r="P10" s="421"/>
      <c r="Q10" s="421"/>
    </row>
    <row r="11" spans="1:24" x14ac:dyDescent="0.2">
      <c r="A11" s="415" t="s">
        <v>7</v>
      </c>
      <c r="B11" s="422">
        <v>36</v>
      </c>
      <c r="C11" s="417" t="s">
        <v>726</v>
      </c>
      <c r="D11" s="418"/>
      <c r="E11" s="419"/>
      <c r="F11" s="420"/>
      <c r="G11" s="420"/>
      <c r="H11" s="419"/>
      <c r="I11" s="419"/>
      <c r="J11" s="419"/>
      <c r="K11" s="419"/>
      <c r="L11" s="419"/>
      <c r="M11" s="419"/>
      <c r="N11" s="419"/>
      <c r="O11" s="421"/>
      <c r="P11" s="421"/>
      <c r="Q11" s="421"/>
    </row>
    <row r="12" spans="1:24" x14ac:dyDescent="0.2">
      <c r="A12" s="415" t="s">
        <v>411</v>
      </c>
      <c r="B12" s="416">
        <v>7</v>
      </c>
      <c r="C12" s="417" t="s">
        <v>726</v>
      </c>
      <c r="D12" s="418"/>
      <c r="E12" s="419"/>
      <c r="F12" s="420"/>
      <c r="G12" s="420"/>
      <c r="H12" s="419"/>
      <c r="I12" s="419"/>
      <c r="J12" s="419"/>
      <c r="K12" s="419"/>
      <c r="L12" s="419"/>
      <c r="M12" s="419"/>
      <c r="N12" s="419"/>
      <c r="O12" s="421"/>
      <c r="P12" s="421"/>
      <c r="Q12" s="421"/>
    </row>
    <row r="13" spans="1:24" x14ac:dyDescent="0.2">
      <c r="A13" s="795" t="s">
        <v>4</v>
      </c>
      <c r="B13" s="795"/>
      <c r="C13" s="795"/>
      <c r="D13" s="795"/>
      <c r="E13" s="795"/>
      <c r="F13" s="795"/>
      <c r="G13" s="795"/>
      <c r="H13" s="795"/>
      <c r="I13" s="795"/>
      <c r="J13" s="795"/>
      <c r="K13" s="795"/>
      <c r="L13" s="795"/>
      <c r="M13" s="795"/>
      <c r="N13" s="795"/>
      <c r="O13" s="795"/>
      <c r="P13" s="795"/>
      <c r="Q13" s="795"/>
      <c r="R13" s="795"/>
      <c r="S13" s="795"/>
      <c r="T13" s="795"/>
      <c r="U13" s="795"/>
      <c r="V13" s="795"/>
      <c r="W13" s="795"/>
      <c r="X13" s="795"/>
    </row>
    <row r="14" spans="1:24" ht="39.75" customHeight="1" x14ac:dyDescent="0.2">
      <c r="A14" s="801" t="s">
        <v>727</v>
      </c>
      <c r="B14" s="801"/>
      <c r="C14" s="801"/>
      <c r="D14" s="801"/>
      <c r="E14" s="801"/>
      <c r="F14" s="801"/>
      <c r="G14" s="801"/>
      <c r="H14" s="801"/>
      <c r="I14" s="801"/>
      <c r="J14" s="801"/>
      <c r="K14" s="801"/>
      <c r="L14" s="801"/>
      <c r="M14" s="801"/>
      <c r="N14" s="801"/>
      <c r="O14" s="801"/>
      <c r="P14" s="801"/>
      <c r="Q14" s="801"/>
      <c r="R14" s="801"/>
      <c r="S14" s="801"/>
      <c r="T14" s="801"/>
      <c r="U14" s="801"/>
      <c r="V14" s="801"/>
      <c r="W14" s="801"/>
      <c r="X14" s="801"/>
    </row>
    <row r="15" spans="1:24" x14ac:dyDescent="0.2">
      <c r="A15" s="421"/>
      <c r="B15" s="421"/>
      <c r="C15" s="421"/>
      <c r="D15" s="421"/>
      <c r="E15" s="421"/>
      <c r="F15" s="423"/>
      <c r="G15" s="423"/>
      <c r="H15" s="421"/>
      <c r="I15" s="421"/>
      <c r="J15" s="421"/>
      <c r="K15" s="421"/>
      <c r="L15" s="421"/>
      <c r="M15" s="421"/>
      <c r="N15" s="421"/>
      <c r="O15" s="421"/>
      <c r="P15" s="421"/>
      <c r="Q15" s="421"/>
    </row>
    <row r="16" spans="1:24" ht="12.75" customHeight="1" x14ac:dyDescent="0.2">
      <c r="A16" s="802" t="s">
        <v>5</v>
      </c>
      <c r="B16" s="803"/>
      <c r="C16" s="804"/>
      <c r="D16" s="805" t="s">
        <v>8</v>
      </c>
      <c r="E16" s="805" t="s">
        <v>18</v>
      </c>
      <c r="F16" s="797" t="s">
        <v>19</v>
      </c>
      <c r="G16" s="799"/>
      <c r="H16" s="797" t="s">
        <v>20</v>
      </c>
      <c r="I16" s="799"/>
      <c r="J16" s="802" t="s">
        <v>14</v>
      </c>
      <c r="K16" s="804"/>
      <c r="L16" s="802" t="s">
        <v>10</v>
      </c>
      <c r="M16" s="804"/>
      <c r="N16" s="802" t="s">
        <v>13</v>
      </c>
      <c r="O16" s="804"/>
      <c r="P16" s="802" t="s">
        <v>15</v>
      </c>
      <c r="Q16" s="804"/>
      <c r="R16" s="800" t="s">
        <v>28</v>
      </c>
      <c r="S16" s="800"/>
      <c r="T16" s="800"/>
      <c r="U16" s="809" t="s">
        <v>29</v>
      </c>
      <c r="V16" s="797" t="s">
        <v>31</v>
      </c>
      <c r="W16" s="798"/>
      <c r="X16" s="799"/>
    </row>
    <row r="17" spans="1:24" ht="20.25" customHeight="1" x14ac:dyDescent="0.2">
      <c r="A17" s="424" t="s">
        <v>17</v>
      </c>
      <c r="B17" s="800" t="s">
        <v>6</v>
      </c>
      <c r="C17" s="800"/>
      <c r="D17" s="806"/>
      <c r="E17" s="806"/>
      <c r="F17" s="425" t="s">
        <v>21</v>
      </c>
      <c r="G17" s="425" t="s">
        <v>22</v>
      </c>
      <c r="H17" s="425" t="s">
        <v>23</v>
      </c>
      <c r="I17" s="425" t="s">
        <v>24</v>
      </c>
      <c r="J17" s="426" t="s">
        <v>11</v>
      </c>
      <c r="K17" s="426" t="s">
        <v>12</v>
      </c>
      <c r="L17" s="426" t="s">
        <v>11</v>
      </c>
      <c r="M17" s="426" t="s">
        <v>12</v>
      </c>
      <c r="N17" s="426" t="s">
        <v>11</v>
      </c>
      <c r="O17" s="426" t="s">
        <v>12</v>
      </c>
      <c r="P17" s="426" t="s">
        <v>11</v>
      </c>
      <c r="Q17" s="426" t="s">
        <v>12</v>
      </c>
      <c r="R17" s="426" t="s">
        <v>11</v>
      </c>
      <c r="S17" s="426" t="s">
        <v>12</v>
      </c>
      <c r="T17" s="426" t="s">
        <v>30</v>
      </c>
      <c r="U17" s="809"/>
      <c r="V17" s="425" t="s">
        <v>32</v>
      </c>
      <c r="W17" s="425" t="s">
        <v>33</v>
      </c>
      <c r="X17" s="425" t="s">
        <v>34</v>
      </c>
    </row>
    <row r="18" spans="1:24" ht="39" customHeight="1" x14ac:dyDescent="0.2">
      <c r="A18" s="301">
        <v>1</v>
      </c>
      <c r="B18" s="807" t="s">
        <v>728</v>
      </c>
      <c r="C18" s="808"/>
      <c r="D18" s="427" t="s">
        <v>483</v>
      </c>
      <c r="E18" s="427">
        <v>25</v>
      </c>
      <c r="F18" s="370">
        <f>$F$28*E18/100</f>
        <v>1575294.75</v>
      </c>
      <c r="G18" s="370">
        <f>$G$28*E18/100</f>
        <v>1183973</v>
      </c>
      <c r="H18" s="120">
        <f>J18+L18+N18+P18</f>
        <v>850</v>
      </c>
      <c r="I18" s="120">
        <f>K18+M18+O18+Q18</f>
        <v>903</v>
      </c>
      <c r="J18" s="301">
        <v>250</v>
      </c>
      <c r="K18" s="428">
        <v>306</v>
      </c>
      <c r="L18" s="301">
        <v>300</v>
      </c>
      <c r="M18" s="68">
        <v>257</v>
      </c>
      <c r="N18" s="5">
        <v>300</v>
      </c>
      <c r="O18" s="68">
        <v>340</v>
      </c>
      <c r="P18" s="301"/>
      <c r="Q18" s="68"/>
      <c r="R18" s="302">
        <f t="shared" ref="R18:S28" si="0">J18+L18+N18+P18</f>
        <v>850</v>
      </c>
      <c r="S18" s="302">
        <f t="shared" si="0"/>
        <v>903</v>
      </c>
      <c r="T18" s="302">
        <f t="shared" ref="T18:T28" si="1">S18-R18</f>
        <v>53</v>
      </c>
      <c r="U18" s="429" t="s">
        <v>729</v>
      </c>
      <c r="V18" s="68">
        <f>O18/N18*100</f>
        <v>113.33333333333333</v>
      </c>
      <c r="W18" s="68">
        <f>G18/F18*100</f>
        <v>75.158823451928598</v>
      </c>
      <c r="X18" s="68">
        <f>W18/V18*100</f>
        <v>66.3166089281723</v>
      </c>
    </row>
    <row r="19" spans="1:24" ht="34.5" customHeight="1" x14ac:dyDescent="0.2">
      <c r="A19" s="301">
        <v>2</v>
      </c>
      <c r="B19" s="807" t="s">
        <v>730</v>
      </c>
      <c r="C19" s="808"/>
      <c r="D19" s="427" t="s">
        <v>561</v>
      </c>
      <c r="E19" s="427">
        <v>20</v>
      </c>
      <c r="F19" s="370">
        <f t="shared" ref="F19:F25" si="2">$F$28*E19/100</f>
        <v>1260235.8</v>
      </c>
      <c r="G19" s="370">
        <f t="shared" ref="G19:G25" si="3">$G$28*E19/100</f>
        <v>947178.4</v>
      </c>
      <c r="H19" s="120">
        <f t="shared" ref="H19:I27" si="4">J19+L19+N19+P19</f>
        <v>50</v>
      </c>
      <c r="I19" s="120">
        <f t="shared" si="4"/>
        <v>33</v>
      </c>
      <c r="J19" s="301">
        <v>20</v>
      </c>
      <c r="K19" s="428">
        <v>10</v>
      </c>
      <c r="L19" s="301">
        <v>15</v>
      </c>
      <c r="M19" s="68">
        <v>22</v>
      </c>
      <c r="N19" s="5">
        <v>15</v>
      </c>
      <c r="O19" s="68">
        <v>1</v>
      </c>
      <c r="P19" s="301"/>
      <c r="Q19" s="68"/>
      <c r="R19" s="302">
        <f t="shared" si="0"/>
        <v>50</v>
      </c>
      <c r="S19" s="302">
        <f t="shared" si="0"/>
        <v>33</v>
      </c>
      <c r="T19" s="302">
        <f t="shared" si="1"/>
        <v>-17</v>
      </c>
      <c r="U19" s="303" t="s">
        <v>731</v>
      </c>
      <c r="V19" s="68">
        <f t="shared" ref="V19:V28" si="5">O19/N19*100</f>
        <v>6.666666666666667</v>
      </c>
      <c r="W19" s="68">
        <f t="shared" ref="W19:W28" si="6">G19/F19*100</f>
        <v>75.158823451928598</v>
      </c>
      <c r="X19" s="68">
        <f t="shared" ref="X19:X28" si="7">W19/V19*100</f>
        <v>1127.382351778929</v>
      </c>
    </row>
    <row r="20" spans="1:24" ht="30.75" customHeight="1" x14ac:dyDescent="0.2">
      <c r="A20" s="301">
        <v>3</v>
      </c>
      <c r="B20" s="807" t="s">
        <v>732</v>
      </c>
      <c r="C20" s="808"/>
      <c r="D20" s="427" t="s">
        <v>483</v>
      </c>
      <c r="E20" s="427">
        <v>6</v>
      </c>
      <c r="F20" s="370">
        <f t="shared" si="2"/>
        <v>378070.74</v>
      </c>
      <c r="G20" s="370">
        <f t="shared" si="3"/>
        <v>284153.52</v>
      </c>
      <c r="H20" s="120">
        <f t="shared" si="4"/>
        <v>6</v>
      </c>
      <c r="I20" s="120">
        <f t="shared" si="4"/>
        <v>7</v>
      </c>
      <c r="J20" s="301">
        <v>2</v>
      </c>
      <c r="K20" s="428">
        <v>2</v>
      </c>
      <c r="L20" s="301">
        <v>2</v>
      </c>
      <c r="M20" s="68">
        <v>3</v>
      </c>
      <c r="N20" s="5">
        <v>2</v>
      </c>
      <c r="O20" s="68">
        <v>2</v>
      </c>
      <c r="P20" s="301"/>
      <c r="Q20" s="68"/>
      <c r="R20" s="302">
        <f t="shared" si="0"/>
        <v>6</v>
      </c>
      <c r="S20" s="302">
        <f t="shared" si="0"/>
        <v>7</v>
      </c>
      <c r="T20" s="302">
        <f t="shared" si="1"/>
        <v>1</v>
      </c>
      <c r="U20" s="430"/>
      <c r="V20" s="68">
        <f t="shared" si="5"/>
        <v>100</v>
      </c>
      <c r="W20" s="68">
        <f t="shared" si="6"/>
        <v>75.158823451928598</v>
      </c>
      <c r="X20" s="68">
        <f t="shared" si="7"/>
        <v>75.158823451928598</v>
      </c>
    </row>
    <row r="21" spans="1:24" ht="28.5" customHeight="1" x14ac:dyDescent="0.2">
      <c r="A21" s="301">
        <v>4</v>
      </c>
      <c r="B21" s="807" t="s">
        <v>733</v>
      </c>
      <c r="C21" s="808"/>
      <c r="D21" s="427" t="s">
        <v>629</v>
      </c>
      <c r="E21" s="427">
        <v>8</v>
      </c>
      <c r="F21" s="370">
        <f t="shared" si="2"/>
        <v>504094.32</v>
      </c>
      <c r="G21" s="370">
        <f t="shared" si="3"/>
        <v>378871.36</v>
      </c>
      <c r="H21" s="120">
        <f t="shared" si="4"/>
        <v>6</v>
      </c>
      <c r="I21" s="120">
        <f t="shared" si="4"/>
        <v>67</v>
      </c>
      <c r="J21" s="301">
        <v>2</v>
      </c>
      <c r="K21" s="428">
        <v>15</v>
      </c>
      <c r="L21" s="301">
        <v>2</v>
      </c>
      <c r="M21" s="68">
        <v>40</v>
      </c>
      <c r="N21" s="5">
        <v>2</v>
      </c>
      <c r="O21" s="68">
        <v>12</v>
      </c>
      <c r="P21" s="301"/>
      <c r="Q21" s="68"/>
      <c r="R21" s="302">
        <f t="shared" si="0"/>
        <v>6</v>
      </c>
      <c r="S21" s="302">
        <f t="shared" si="0"/>
        <v>67</v>
      </c>
      <c r="T21" s="302">
        <f t="shared" si="1"/>
        <v>61</v>
      </c>
      <c r="U21" s="303"/>
      <c r="V21" s="68">
        <f t="shared" si="5"/>
        <v>600</v>
      </c>
      <c r="W21" s="68">
        <f t="shared" si="6"/>
        <v>75.158823451928598</v>
      </c>
      <c r="X21" s="68">
        <f t="shared" si="7"/>
        <v>12.526470575321433</v>
      </c>
    </row>
    <row r="22" spans="1:24" ht="48" customHeight="1" x14ac:dyDescent="0.2">
      <c r="A22" s="301">
        <v>5</v>
      </c>
      <c r="B22" s="807" t="s">
        <v>734</v>
      </c>
      <c r="C22" s="808"/>
      <c r="D22" s="427" t="s">
        <v>561</v>
      </c>
      <c r="E22" s="427">
        <v>10</v>
      </c>
      <c r="F22" s="370">
        <f t="shared" si="2"/>
        <v>630117.9</v>
      </c>
      <c r="G22" s="370">
        <f t="shared" si="3"/>
        <v>473589.2</v>
      </c>
      <c r="H22" s="120">
        <f t="shared" si="4"/>
        <v>5</v>
      </c>
      <c r="I22" s="120">
        <f t="shared" si="4"/>
        <v>38</v>
      </c>
      <c r="J22" s="301">
        <v>2</v>
      </c>
      <c r="K22" s="428">
        <v>7</v>
      </c>
      <c r="L22" s="301">
        <v>1</v>
      </c>
      <c r="M22" s="68">
        <v>9</v>
      </c>
      <c r="N22" s="5">
        <v>2</v>
      </c>
      <c r="O22" s="68">
        <v>22</v>
      </c>
      <c r="P22" s="301"/>
      <c r="Q22" s="68"/>
      <c r="R22" s="302">
        <f t="shared" si="0"/>
        <v>5</v>
      </c>
      <c r="S22" s="302">
        <f t="shared" si="0"/>
        <v>38</v>
      </c>
      <c r="T22" s="302">
        <f t="shared" si="1"/>
        <v>33</v>
      </c>
      <c r="U22" s="303" t="s">
        <v>735</v>
      </c>
      <c r="V22" s="68">
        <f t="shared" si="5"/>
        <v>1100</v>
      </c>
      <c r="W22" s="68">
        <f t="shared" si="6"/>
        <v>75.158823451928598</v>
      </c>
      <c r="X22" s="68">
        <f t="shared" si="7"/>
        <v>6.8326203138116908</v>
      </c>
    </row>
    <row r="23" spans="1:24" ht="58.5" customHeight="1" x14ac:dyDescent="0.2">
      <c r="A23" s="301">
        <v>6</v>
      </c>
      <c r="B23" s="807" t="s">
        <v>736</v>
      </c>
      <c r="C23" s="808"/>
      <c r="D23" s="427" t="s">
        <v>207</v>
      </c>
      <c r="E23" s="427">
        <v>14</v>
      </c>
      <c r="F23" s="370">
        <f t="shared" si="2"/>
        <v>882165.06</v>
      </c>
      <c r="G23" s="370">
        <f t="shared" si="3"/>
        <v>663024.88</v>
      </c>
      <c r="H23" s="120">
        <f t="shared" si="4"/>
        <v>9</v>
      </c>
      <c r="I23" s="120">
        <f t="shared" si="4"/>
        <v>16</v>
      </c>
      <c r="J23" s="301">
        <v>3</v>
      </c>
      <c r="K23" s="428">
        <v>6</v>
      </c>
      <c r="L23" s="301">
        <v>3</v>
      </c>
      <c r="M23" s="68">
        <v>9</v>
      </c>
      <c r="N23" s="5">
        <v>3</v>
      </c>
      <c r="O23" s="68">
        <v>1</v>
      </c>
      <c r="P23" s="301"/>
      <c r="Q23" s="68"/>
      <c r="R23" s="302">
        <f t="shared" si="0"/>
        <v>9</v>
      </c>
      <c r="S23" s="302">
        <f t="shared" si="0"/>
        <v>16</v>
      </c>
      <c r="T23" s="302">
        <f t="shared" si="1"/>
        <v>7</v>
      </c>
      <c r="U23" s="303" t="s">
        <v>737</v>
      </c>
      <c r="V23" s="68">
        <f t="shared" si="5"/>
        <v>33.333333333333329</v>
      </c>
      <c r="W23" s="68">
        <f t="shared" si="6"/>
        <v>75.158823451928598</v>
      </c>
      <c r="X23" s="68">
        <f t="shared" si="7"/>
        <v>225.47647035578584</v>
      </c>
    </row>
    <row r="24" spans="1:24" ht="45.75" customHeight="1" x14ac:dyDescent="0.2">
      <c r="A24" s="301">
        <v>7</v>
      </c>
      <c r="B24" s="807" t="s">
        <v>738</v>
      </c>
      <c r="C24" s="808"/>
      <c r="D24" s="427" t="s">
        <v>483</v>
      </c>
      <c r="E24" s="427">
        <v>12</v>
      </c>
      <c r="F24" s="370">
        <f t="shared" si="2"/>
        <v>756141.48</v>
      </c>
      <c r="G24" s="370">
        <f t="shared" si="3"/>
        <v>568307.04</v>
      </c>
      <c r="H24" s="120">
        <f t="shared" si="4"/>
        <v>6</v>
      </c>
      <c r="I24" s="120">
        <f t="shared" si="4"/>
        <v>5</v>
      </c>
      <c r="J24" s="301">
        <v>1</v>
      </c>
      <c r="K24" s="428">
        <v>2</v>
      </c>
      <c r="L24" s="301">
        <v>2</v>
      </c>
      <c r="M24" s="68">
        <v>2</v>
      </c>
      <c r="N24" s="5">
        <v>3</v>
      </c>
      <c r="O24" s="68">
        <v>1</v>
      </c>
      <c r="P24" s="301"/>
      <c r="Q24" s="68"/>
      <c r="R24" s="302">
        <f t="shared" si="0"/>
        <v>6</v>
      </c>
      <c r="S24" s="302">
        <f t="shared" si="0"/>
        <v>5</v>
      </c>
      <c r="T24" s="302">
        <f t="shared" si="1"/>
        <v>-1</v>
      </c>
      <c r="U24" s="431" t="s">
        <v>739</v>
      </c>
      <c r="V24" s="68">
        <f t="shared" si="5"/>
        <v>33.333333333333329</v>
      </c>
      <c r="W24" s="68">
        <f t="shared" si="6"/>
        <v>75.158823451928598</v>
      </c>
      <c r="X24" s="68">
        <f t="shared" si="7"/>
        <v>225.47647035578584</v>
      </c>
    </row>
    <row r="25" spans="1:24" ht="26.25" customHeight="1" x14ac:dyDescent="0.2">
      <c r="A25" s="301">
        <v>8</v>
      </c>
      <c r="B25" s="807" t="s">
        <v>740</v>
      </c>
      <c r="C25" s="808"/>
      <c r="D25" s="427" t="s">
        <v>483</v>
      </c>
      <c r="E25" s="427">
        <v>5</v>
      </c>
      <c r="F25" s="370">
        <f t="shared" si="2"/>
        <v>315058.95</v>
      </c>
      <c r="G25" s="370">
        <f t="shared" si="3"/>
        <v>236794.6</v>
      </c>
      <c r="H25" s="120">
        <f t="shared" si="4"/>
        <v>0</v>
      </c>
      <c r="I25" s="120">
        <f t="shared" si="4"/>
        <v>0</v>
      </c>
      <c r="J25" s="301">
        <v>0</v>
      </c>
      <c r="K25" s="428">
        <v>0</v>
      </c>
      <c r="L25" s="301">
        <v>0</v>
      </c>
      <c r="M25" s="68">
        <v>0</v>
      </c>
      <c r="N25" s="5">
        <v>0</v>
      </c>
      <c r="O25" s="68">
        <v>0</v>
      </c>
      <c r="P25" s="301"/>
      <c r="Q25" s="68"/>
      <c r="R25" s="302">
        <f t="shared" si="0"/>
        <v>0</v>
      </c>
      <c r="S25" s="302">
        <f t="shared" si="0"/>
        <v>0</v>
      </c>
      <c r="T25" s="302">
        <f t="shared" si="1"/>
        <v>0</v>
      </c>
      <c r="U25" s="432"/>
      <c r="V25" s="68">
        <v>0</v>
      </c>
      <c r="W25" s="68">
        <f t="shared" si="6"/>
        <v>75.158823451928598</v>
      </c>
      <c r="X25" s="68">
        <v>0</v>
      </c>
    </row>
    <row r="26" spans="1:24" ht="9" hidden="1" customHeight="1" x14ac:dyDescent="0.2">
      <c r="A26" s="301"/>
      <c r="B26" s="807"/>
      <c r="C26" s="808"/>
      <c r="D26" s="427"/>
      <c r="E26" s="427"/>
      <c r="F26" s="370"/>
      <c r="G26" s="370"/>
      <c r="H26" s="120">
        <f t="shared" si="4"/>
        <v>0</v>
      </c>
      <c r="I26" s="120">
        <f t="shared" si="4"/>
        <v>0</v>
      </c>
      <c r="J26" s="301"/>
      <c r="K26" s="428"/>
      <c r="L26" s="301"/>
      <c r="M26" s="68"/>
      <c r="N26" s="5"/>
      <c r="O26" s="68"/>
      <c r="P26" s="301"/>
      <c r="Q26" s="68"/>
      <c r="R26" s="302">
        <f t="shared" si="0"/>
        <v>0</v>
      </c>
      <c r="S26" s="302">
        <f t="shared" si="0"/>
        <v>0</v>
      </c>
      <c r="T26" s="302">
        <f t="shared" si="1"/>
        <v>0</v>
      </c>
      <c r="U26" s="433"/>
      <c r="V26" s="68"/>
      <c r="W26" s="68"/>
      <c r="X26" s="68"/>
    </row>
    <row r="27" spans="1:24" ht="33.75" hidden="1" customHeight="1" x14ac:dyDescent="0.2">
      <c r="A27" s="301"/>
      <c r="B27" s="807"/>
      <c r="C27" s="808"/>
      <c r="D27" s="427"/>
      <c r="E27" s="427"/>
      <c r="F27" s="370"/>
      <c r="G27" s="370"/>
      <c r="H27" s="120">
        <f t="shared" si="4"/>
        <v>0</v>
      </c>
      <c r="I27" s="120">
        <f t="shared" si="4"/>
        <v>0</v>
      </c>
      <c r="J27" s="301"/>
      <c r="K27" s="428"/>
      <c r="L27" s="301"/>
      <c r="M27" s="68"/>
      <c r="N27" s="5"/>
      <c r="O27" s="68"/>
      <c r="P27" s="301"/>
      <c r="Q27" s="68"/>
      <c r="R27" s="302">
        <f t="shared" si="0"/>
        <v>0</v>
      </c>
      <c r="S27" s="302">
        <f t="shared" si="0"/>
        <v>0</v>
      </c>
      <c r="T27" s="302">
        <f t="shared" si="1"/>
        <v>0</v>
      </c>
      <c r="U27" s="428"/>
      <c r="V27" s="68"/>
      <c r="W27" s="68"/>
      <c r="X27" s="68"/>
    </row>
    <row r="28" spans="1:24" s="419" customFormat="1" ht="19.5" customHeight="1" x14ac:dyDescent="0.2">
      <c r="A28" s="810" t="s">
        <v>25</v>
      </c>
      <c r="B28" s="811"/>
      <c r="C28" s="812"/>
      <c r="D28" s="427"/>
      <c r="E28" s="427">
        <f>SUM(E18:E27)</f>
        <v>100</v>
      </c>
      <c r="F28" s="434">
        <v>6301179</v>
      </c>
      <c r="G28" s="435">
        <v>4735892</v>
      </c>
      <c r="H28" s="427">
        <f t="shared" ref="H28:Q28" si="8">SUM(H18:H27)</f>
        <v>932</v>
      </c>
      <c r="I28" s="427">
        <f t="shared" si="8"/>
        <v>1069</v>
      </c>
      <c r="J28" s="301">
        <f>SUM(J18:J27)</f>
        <v>280</v>
      </c>
      <c r="K28" s="427">
        <f t="shared" si="8"/>
        <v>348</v>
      </c>
      <c r="L28" s="427">
        <f t="shared" si="8"/>
        <v>325</v>
      </c>
      <c r="M28" s="427">
        <f t="shared" si="8"/>
        <v>342</v>
      </c>
      <c r="N28" s="427">
        <f t="shared" si="8"/>
        <v>327</v>
      </c>
      <c r="O28" s="427">
        <f t="shared" si="8"/>
        <v>379</v>
      </c>
      <c r="P28" s="427">
        <f t="shared" si="8"/>
        <v>0</v>
      </c>
      <c r="Q28" s="427">
        <f t="shared" si="8"/>
        <v>0</v>
      </c>
      <c r="R28" s="120">
        <f t="shared" si="0"/>
        <v>932</v>
      </c>
      <c r="S28" s="120">
        <f t="shared" si="0"/>
        <v>1069</v>
      </c>
      <c r="T28" s="120">
        <f t="shared" si="1"/>
        <v>137</v>
      </c>
      <c r="U28" s="120"/>
      <c r="V28" s="68">
        <f t="shared" si="5"/>
        <v>115.90214067278288</v>
      </c>
      <c r="W28" s="68">
        <f t="shared" si="6"/>
        <v>75.158823451928598</v>
      </c>
      <c r="X28" s="68">
        <f t="shared" si="7"/>
        <v>64.846794904434432</v>
      </c>
    </row>
    <row r="29" spans="1:24" s="421" customFormat="1" ht="14.25" customHeight="1" x14ac:dyDescent="0.2">
      <c r="F29" s="436"/>
      <c r="G29" s="423"/>
    </row>
    <row r="30" spans="1:24" s="421" customFormat="1" ht="14.25" customHeight="1" x14ac:dyDescent="0.2">
      <c r="B30" s="437" t="s">
        <v>26</v>
      </c>
      <c r="F30" s="436"/>
      <c r="G30" s="423"/>
      <c r="H30" s="421" t="s">
        <v>27</v>
      </c>
    </row>
  </sheetData>
  <mergeCells count="33">
    <mergeCell ref="B24:C24"/>
    <mergeCell ref="B25:C25"/>
    <mergeCell ref="B26:C26"/>
    <mergeCell ref="B27:C27"/>
    <mergeCell ref="A28:C28"/>
    <mergeCell ref="B23:C23"/>
    <mergeCell ref="N16:O16"/>
    <mergeCell ref="P16:Q16"/>
    <mergeCell ref="R16:T16"/>
    <mergeCell ref="U16:U17"/>
    <mergeCell ref="B18:C18"/>
    <mergeCell ref="B19:C19"/>
    <mergeCell ref="B20:C20"/>
    <mergeCell ref="B21:C21"/>
    <mergeCell ref="B22:C22"/>
    <mergeCell ref="V16:X16"/>
    <mergeCell ref="B17:C17"/>
    <mergeCell ref="A7:X7"/>
    <mergeCell ref="A13:X13"/>
    <mergeCell ref="A14:X14"/>
    <mergeCell ref="A16:C16"/>
    <mergeCell ref="D16:D17"/>
    <mergeCell ref="E16:E17"/>
    <mergeCell ref="F16:G16"/>
    <mergeCell ref="H16:I16"/>
    <mergeCell ref="J16:K16"/>
    <mergeCell ref="L16:M16"/>
    <mergeCell ref="A6:X6"/>
    <mergeCell ref="A1:X1"/>
    <mergeCell ref="A2:X2"/>
    <mergeCell ref="A3:X3"/>
    <mergeCell ref="A4:X4"/>
    <mergeCell ref="A5:X5"/>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topLeftCell="D27" workbookViewId="0">
      <selection activeCell="G30" sqref="G30"/>
    </sheetView>
  </sheetViews>
  <sheetFormatPr baseColWidth="10" defaultColWidth="11.42578125" defaultRowHeight="12.75" x14ac:dyDescent="0.2"/>
  <cols>
    <col min="1" max="1" width="10.7109375" style="382" customWidth="1"/>
    <col min="2" max="2" width="7.28515625" style="382" customWidth="1"/>
    <col min="3" max="3" width="40.7109375" style="382" customWidth="1"/>
    <col min="4" max="6" width="13.28515625" style="382" customWidth="1"/>
    <col min="7" max="7" width="11.28515625" style="382" customWidth="1"/>
    <col min="8" max="8" width="11" style="382" hidden="1" customWidth="1"/>
    <col min="9" max="9" width="9.28515625" style="382" hidden="1" customWidth="1"/>
    <col min="10" max="10" width="16" style="382" hidden="1" customWidth="1"/>
    <col min="11" max="11" width="22.5703125" style="382" hidden="1" customWidth="1"/>
    <col min="12" max="12" width="22.85546875" style="382" hidden="1" customWidth="1"/>
    <col min="13" max="13" width="30" style="382" hidden="1" customWidth="1"/>
    <col min="14" max="14" width="10.140625" style="382" customWidth="1"/>
    <col min="15" max="15" width="9.28515625" style="382" customWidth="1"/>
    <col min="16" max="20" width="9.28515625" style="382" hidden="1" customWidth="1"/>
    <col min="21" max="21" width="21" style="382" customWidth="1"/>
    <col min="22" max="24" width="8.85546875" style="382" customWidth="1"/>
    <col min="25" max="16384" width="11.42578125" style="382"/>
  </cols>
  <sheetData>
    <row r="1" spans="1:24" x14ac:dyDescent="0.2">
      <c r="A1" s="814" t="s">
        <v>54</v>
      </c>
      <c r="B1" s="814"/>
      <c r="C1" s="814"/>
      <c r="D1" s="814"/>
      <c r="E1" s="814"/>
      <c r="F1" s="814"/>
      <c r="G1" s="814"/>
      <c r="H1" s="814"/>
      <c r="I1" s="814"/>
      <c r="J1" s="814"/>
      <c r="K1" s="814"/>
      <c r="L1" s="814"/>
      <c r="M1" s="814"/>
      <c r="N1" s="814"/>
      <c r="O1" s="814"/>
      <c r="P1" s="814"/>
      <c r="Q1" s="814"/>
      <c r="R1" s="814"/>
      <c r="S1" s="814"/>
      <c r="T1" s="814"/>
      <c r="U1" s="814"/>
      <c r="V1" s="814"/>
      <c r="W1" s="814"/>
      <c r="X1" s="814"/>
    </row>
    <row r="2" spans="1:24" x14ac:dyDescent="0.2">
      <c r="A2" s="814" t="s">
        <v>0</v>
      </c>
      <c r="B2" s="814"/>
      <c r="C2" s="814"/>
      <c r="D2" s="814"/>
      <c r="E2" s="814"/>
      <c r="F2" s="814"/>
      <c r="G2" s="814"/>
      <c r="H2" s="814"/>
      <c r="I2" s="814"/>
      <c r="J2" s="814"/>
      <c r="K2" s="814"/>
      <c r="L2" s="814"/>
      <c r="M2" s="814"/>
      <c r="N2" s="814"/>
      <c r="O2" s="814"/>
      <c r="P2" s="814"/>
      <c r="Q2" s="814"/>
      <c r="R2" s="814"/>
      <c r="S2" s="814"/>
      <c r="T2" s="814"/>
      <c r="U2" s="814"/>
      <c r="V2" s="814"/>
      <c r="W2" s="814"/>
      <c r="X2" s="814"/>
    </row>
    <row r="3" spans="1:24" x14ac:dyDescent="0.2">
      <c r="A3" s="814" t="s">
        <v>16</v>
      </c>
      <c r="B3" s="814"/>
      <c r="C3" s="814"/>
      <c r="D3" s="814"/>
      <c r="E3" s="814"/>
      <c r="F3" s="814"/>
      <c r="G3" s="814"/>
      <c r="H3" s="814"/>
      <c r="I3" s="814"/>
      <c r="J3" s="814"/>
      <c r="K3" s="814"/>
      <c r="L3" s="814"/>
      <c r="M3" s="814"/>
      <c r="N3" s="814"/>
      <c r="O3" s="814"/>
      <c r="P3" s="814"/>
      <c r="Q3" s="814"/>
      <c r="R3" s="814"/>
      <c r="S3" s="814"/>
      <c r="T3" s="814"/>
      <c r="U3" s="814"/>
      <c r="V3" s="814"/>
      <c r="W3" s="814"/>
      <c r="X3" s="814"/>
    </row>
    <row r="4" spans="1:24" hidden="1" x14ac:dyDescent="0.2">
      <c r="A4" s="813" t="s">
        <v>55</v>
      </c>
      <c r="B4" s="813"/>
      <c r="C4" s="813"/>
      <c r="D4" s="813"/>
      <c r="E4" s="813"/>
      <c r="F4" s="813"/>
      <c r="G4" s="813"/>
      <c r="H4" s="813"/>
      <c r="I4" s="813"/>
      <c r="J4" s="813"/>
      <c r="K4" s="813"/>
      <c r="L4" s="813"/>
      <c r="M4" s="813"/>
      <c r="N4" s="813"/>
      <c r="O4" s="813"/>
      <c r="P4" s="813"/>
      <c r="Q4" s="813"/>
      <c r="R4" s="813"/>
      <c r="S4" s="813"/>
      <c r="T4" s="813"/>
      <c r="U4" s="813"/>
      <c r="V4" s="813"/>
      <c r="W4" s="813"/>
      <c r="X4" s="813"/>
    </row>
    <row r="5" spans="1:24" hidden="1" x14ac:dyDescent="0.2">
      <c r="A5" s="813" t="s">
        <v>56</v>
      </c>
      <c r="B5" s="813"/>
      <c r="C5" s="813"/>
      <c r="D5" s="813"/>
      <c r="E5" s="813"/>
      <c r="F5" s="813"/>
      <c r="G5" s="813"/>
      <c r="H5" s="813"/>
      <c r="I5" s="813"/>
      <c r="J5" s="813"/>
      <c r="K5" s="813"/>
      <c r="L5" s="813"/>
      <c r="M5" s="813"/>
      <c r="N5" s="813"/>
      <c r="O5" s="813"/>
      <c r="P5" s="813"/>
      <c r="Q5" s="813"/>
      <c r="R5" s="813"/>
      <c r="S5" s="813"/>
      <c r="T5" s="813"/>
      <c r="U5" s="813"/>
      <c r="V5" s="813"/>
      <c r="W5" s="813"/>
      <c r="X5" s="813"/>
    </row>
    <row r="6" spans="1:24" x14ac:dyDescent="0.2">
      <c r="A6" s="813" t="s">
        <v>57</v>
      </c>
      <c r="B6" s="813"/>
      <c r="C6" s="813"/>
      <c r="D6" s="813"/>
      <c r="E6" s="813"/>
      <c r="F6" s="813"/>
      <c r="G6" s="813"/>
      <c r="H6" s="813"/>
      <c r="I6" s="813"/>
      <c r="J6" s="813"/>
      <c r="K6" s="813"/>
      <c r="L6" s="813"/>
      <c r="M6" s="813"/>
      <c r="N6" s="813"/>
      <c r="O6" s="813"/>
      <c r="P6" s="813"/>
      <c r="Q6" s="813"/>
      <c r="R6" s="813"/>
      <c r="S6" s="813"/>
      <c r="T6" s="813"/>
      <c r="U6" s="813"/>
      <c r="V6" s="813"/>
      <c r="W6" s="813"/>
      <c r="X6" s="813"/>
    </row>
    <row r="7" spans="1:24" hidden="1" x14ac:dyDescent="0.2">
      <c r="A7" s="813" t="s">
        <v>704</v>
      </c>
      <c r="B7" s="813"/>
      <c r="C7" s="813"/>
      <c r="D7" s="813"/>
      <c r="E7" s="813"/>
      <c r="F7" s="813"/>
      <c r="G7" s="813"/>
      <c r="H7" s="813"/>
      <c r="I7" s="813"/>
      <c r="J7" s="813"/>
      <c r="K7" s="813"/>
      <c r="L7" s="813"/>
      <c r="M7" s="813"/>
      <c r="N7" s="813"/>
      <c r="O7" s="813"/>
      <c r="P7" s="813"/>
      <c r="Q7" s="813"/>
      <c r="R7" s="813"/>
      <c r="S7" s="813"/>
      <c r="T7" s="813"/>
      <c r="U7" s="813"/>
      <c r="V7" s="813"/>
      <c r="W7" s="813"/>
      <c r="X7" s="813"/>
    </row>
    <row r="8" spans="1:24" x14ac:dyDescent="0.2">
      <c r="A8" s="383"/>
      <c r="B8" s="383"/>
      <c r="C8" s="383"/>
      <c r="D8" s="383"/>
      <c r="E8" s="383"/>
      <c r="F8" s="383"/>
      <c r="G8" s="383"/>
      <c r="H8" s="383"/>
      <c r="I8" s="383"/>
      <c r="J8" s="383"/>
      <c r="K8" s="383"/>
      <c r="L8" s="383"/>
      <c r="M8" s="383"/>
      <c r="N8" s="383"/>
      <c r="O8" s="383"/>
      <c r="P8" s="383"/>
      <c r="Q8" s="383"/>
      <c r="R8" s="383"/>
      <c r="S8" s="383"/>
      <c r="T8" s="383"/>
      <c r="U8" s="383"/>
      <c r="V8" s="383"/>
      <c r="W8" s="383"/>
      <c r="X8" s="383"/>
    </row>
    <row r="9" spans="1:24" x14ac:dyDescent="0.2">
      <c r="A9" s="384" t="s">
        <v>423</v>
      </c>
      <c r="B9" s="385">
        <v>222</v>
      </c>
      <c r="C9" s="386" t="s">
        <v>689</v>
      </c>
      <c r="D9" s="387"/>
      <c r="E9" s="388"/>
      <c r="F9" s="388"/>
      <c r="G9" s="388"/>
      <c r="H9" s="388"/>
      <c r="I9" s="388"/>
      <c r="J9" s="388"/>
      <c r="K9" s="388"/>
      <c r="L9" s="388"/>
      <c r="M9" s="388"/>
      <c r="N9" s="388"/>
      <c r="O9" s="388"/>
      <c r="P9" s="388"/>
      <c r="Q9" s="388"/>
    </row>
    <row r="10" spans="1:24" x14ac:dyDescent="0.2">
      <c r="A10" s="384" t="s">
        <v>1</v>
      </c>
      <c r="B10" s="385">
        <v>8</v>
      </c>
      <c r="C10" s="386" t="s">
        <v>690</v>
      </c>
      <c r="D10" s="387"/>
      <c r="E10" s="388"/>
      <c r="F10" s="388"/>
      <c r="G10" s="388"/>
      <c r="H10" s="388"/>
      <c r="I10" s="388"/>
      <c r="J10" s="388"/>
      <c r="K10" s="388"/>
      <c r="L10" s="389"/>
      <c r="M10" s="389"/>
      <c r="N10" s="389"/>
      <c r="O10" s="389"/>
      <c r="P10" s="389"/>
      <c r="Q10" s="389"/>
    </row>
    <row r="11" spans="1:24" x14ac:dyDescent="0.2">
      <c r="A11" s="384" t="s">
        <v>426</v>
      </c>
      <c r="B11" s="385">
        <v>6</v>
      </c>
      <c r="C11" s="386" t="s">
        <v>705</v>
      </c>
      <c r="D11" s="387"/>
      <c r="E11" s="388"/>
      <c r="F11" s="388"/>
      <c r="G11" s="388"/>
      <c r="H11" s="388"/>
      <c r="I11" s="388"/>
      <c r="J11" s="388"/>
      <c r="K11" s="388"/>
      <c r="L11" s="389"/>
      <c r="M11" s="389"/>
      <c r="N11" s="389"/>
      <c r="O11" s="389"/>
      <c r="P11" s="389"/>
      <c r="Q11" s="389"/>
    </row>
    <row r="12" spans="1:24" x14ac:dyDescent="0.2">
      <c r="A12" s="384" t="s">
        <v>7</v>
      </c>
      <c r="B12" s="390">
        <v>17</v>
      </c>
      <c r="C12" s="386" t="s">
        <v>706</v>
      </c>
      <c r="D12" s="387"/>
      <c r="E12" s="388"/>
      <c r="F12" s="388"/>
      <c r="G12" s="388"/>
      <c r="H12" s="388"/>
      <c r="I12" s="388"/>
      <c r="J12" s="388"/>
      <c r="K12" s="388"/>
      <c r="L12" s="389"/>
      <c r="M12" s="389"/>
      <c r="N12" s="389"/>
      <c r="O12" s="389"/>
      <c r="P12" s="389"/>
      <c r="Q12" s="389"/>
    </row>
    <row r="13" spans="1:24" x14ac:dyDescent="0.2">
      <c r="A13" s="384" t="s">
        <v>411</v>
      </c>
      <c r="B13" s="385">
        <v>10</v>
      </c>
      <c r="C13" s="386" t="s">
        <v>707</v>
      </c>
      <c r="D13" s="387"/>
      <c r="E13" s="388"/>
      <c r="F13" s="388"/>
      <c r="G13" s="388"/>
      <c r="H13" s="388"/>
      <c r="I13" s="388"/>
      <c r="J13" s="388"/>
      <c r="K13" s="388"/>
      <c r="L13" s="389"/>
      <c r="M13" s="389"/>
      <c r="N13" s="389"/>
      <c r="O13" s="389"/>
      <c r="P13" s="389"/>
      <c r="Q13" s="389"/>
    </row>
    <row r="14" spans="1:24" x14ac:dyDescent="0.2">
      <c r="A14" s="388"/>
      <c r="B14" s="388"/>
      <c r="C14" s="388"/>
      <c r="D14" s="388"/>
      <c r="E14" s="388"/>
      <c r="F14" s="388"/>
      <c r="G14" s="388"/>
      <c r="H14" s="388"/>
      <c r="I14" s="388"/>
      <c r="J14" s="388"/>
      <c r="K14" s="388"/>
      <c r="L14" s="389"/>
      <c r="M14" s="389"/>
      <c r="N14" s="389"/>
      <c r="O14" s="389"/>
      <c r="P14" s="389"/>
      <c r="Q14" s="389"/>
    </row>
    <row r="15" spans="1:24" x14ac:dyDescent="0.2">
      <c r="A15" s="813" t="s">
        <v>4</v>
      </c>
      <c r="B15" s="813"/>
      <c r="C15" s="813"/>
      <c r="D15" s="813"/>
      <c r="E15" s="813"/>
      <c r="F15" s="813"/>
      <c r="G15" s="813"/>
      <c r="H15" s="813"/>
      <c r="I15" s="813"/>
      <c r="J15" s="813"/>
      <c r="K15" s="813"/>
      <c r="L15" s="813"/>
      <c r="M15" s="813"/>
      <c r="N15" s="813"/>
      <c r="O15" s="813"/>
      <c r="P15" s="813"/>
      <c r="Q15" s="813"/>
      <c r="R15" s="813"/>
      <c r="S15" s="813"/>
      <c r="T15" s="813"/>
      <c r="U15" s="813"/>
      <c r="V15" s="813"/>
      <c r="W15" s="813"/>
      <c r="X15" s="813"/>
    </row>
    <row r="16" spans="1:24" ht="34.5" customHeight="1" x14ac:dyDescent="0.2">
      <c r="A16" s="816" t="s">
        <v>708</v>
      </c>
      <c r="B16" s="816"/>
      <c r="C16" s="816"/>
      <c r="D16" s="816"/>
      <c r="E16" s="816"/>
      <c r="F16" s="816"/>
      <c r="G16" s="816"/>
      <c r="H16" s="816"/>
      <c r="I16" s="816"/>
      <c r="J16" s="816"/>
      <c r="K16" s="816"/>
      <c r="L16" s="816"/>
      <c r="M16" s="816"/>
      <c r="N16" s="816"/>
      <c r="O16" s="816"/>
      <c r="P16" s="816"/>
      <c r="Q16" s="816"/>
      <c r="R16" s="816"/>
      <c r="S16" s="816"/>
      <c r="T16" s="816"/>
      <c r="U16" s="816"/>
      <c r="V16" s="816"/>
      <c r="W16" s="816"/>
      <c r="X16" s="816"/>
    </row>
    <row r="17" spans="1:24" x14ac:dyDescent="0.2">
      <c r="A17" s="389"/>
      <c r="B17" s="389"/>
      <c r="C17" s="389"/>
      <c r="D17" s="389"/>
      <c r="E17" s="389"/>
      <c r="F17" s="389"/>
      <c r="G17" s="389"/>
      <c r="H17" s="389"/>
      <c r="I17" s="389"/>
      <c r="J17" s="389"/>
      <c r="K17" s="389"/>
      <c r="L17" s="389"/>
      <c r="M17" s="389"/>
      <c r="N17" s="389"/>
      <c r="O17" s="389"/>
      <c r="P17" s="389"/>
      <c r="Q17" s="389"/>
    </row>
    <row r="18" spans="1:24" ht="12.75" customHeight="1" x14ac:dyDescent="0.2">
      <c r="A18" s="817" t="s">
        <v>5</v>
      </c>
      <c r="B18" s="818"/>
      <c r="C18" s="819"/>
      <c r="D18" s="820" t="s">
        <v>8</v>
      </c>
      <c r="E18" s="820" t="s">
        <v>18</v>
      </c>
      <c r="F18" s="822" t="s">
        <v>19</v>
      </c>
      <c r="G18" s="823"/>
      <c r="H18" s="822" t="s">
        <v>20</v>
      </c>
      <c r="I18" s="823"/>
      <c r="J18" s="817" t="s">
        <v>14</v>
      </c>
      <c r="K18" s="819"/>
      <c r="L18" s="817" t="s">
        <v>10</v>
      </c>
      <c r="M18" s="819"/>
      <c r="N18" s="817" t="s">
        <v>13</v>
      </c>
      <c r="O18" s="819"/>
      <c r="P18" s="817" t="s">
        <v>709</v>
      </c>
      <c r="Q18" s="819"/>
      <c r="R18" s="815" t="s">
        <v>28</v>
      </c>
      <c r="S18" s="815"/>
      <c r="T18" s="815"/>
      <c r="U18" s="824" t="s">
        <v>29</v>
      </c>
      <c r="V18" s="822" t="s">
        <v>31</v>
      </c>
      <c r="W18" s="825"/>
      <c r="X18" s="823"/>
    </row>
    <row r="19" spans="1:24" ht="19.5" customHeight="1" x14ac:dyDescent="0.2">
      <c r="A19" s="391" t="s">
        <v>17</v>
      </c>
      <c r="B19" s="815" t="s">
        <v>6</v>
      </c>
      <c r="C19" s="815"/>
      <c r="D19" s="821"/>
      <c r="E19" s="821"/>
      <c r="F19" s="392" t="s">
        <v>21</v>
      </c>
      <c r="G19" s="392" t="s">
        <v>22</v>
      </c>
      <c r="H19" s="392" t="s">
        <v>23</v>
      </c>
      <c r="I19" s="392" t="s">
        <v>24</v>
      </c>
      <c r="J19" s="393" t="s">
        <v>11</v>
      </c>
      <c r="K19" s="393" t="s">
        <v>12</v>
      </c>
      <c r="L19" s="393" t="s">
        <v>11</v>
      </c>
      <c r="M19" s="393" t="s">
        <v>12</v>
      </c>
      <c r="N19" s="393" t="s">
        <v>11</v>
      </c>
      <c r="O19" s="393" t="s">
        <v>12</v>
      </c>
      <c r="P19" s="393" t="s">
        <v>11</v>
      </c>
      <c r="Q19" s="393" t="s">
        <v>12</v>
      </c>
      <c r="R19" s="393" t="s">
        <v>11</v>
      </c>
      <c r="S19" s="393" t="s">
        <v>12</v>
      </c>
      <c r="T19" s="393" t="s">
        <v>30</v>
      </c>
      <c r="U19" s="824"/>
      <c r="V19" s="392" t="s">
        <v>32</v>
      </c>
      <c r="W19" s="392" t="s">
        <v>33</v>
      </c>
      <c r="X19" s="392" t="s">
        <v>34</v>
      </c>
    </row>
    <row r="20" spans="1:24" ht="72.75" customHeight="1" x14ac:dyDescent="0.2">
      <c r="A20" s="394">
        <v>1</v>
      </c>
      <c r="B20" s="826" t="s">
        <v>710</v>
      </c>
      <c r="C20" s="826"/>
      <c r="D20" s="395" t="s">
        <v>276</v>
      </c>
      <c r="E20" s="396">
        <v>10</v>
      </c>
      <c r="F20" s="397">
        <f>$F$29*E20/100</f>
        <v>142604.29999999999</v>
      </c>
      <c r="G20" s="397">
        <f>$G$29*E20/100</f>
        <v>93205.7</v>
      </c>
      <c r="H20" s="398">
        <f>J20+L20+N20+P20</f>
        <v>6</v>
      </c>
      <c r="I20" s="398">
        <f>K20+M20+O20+Q20</f>
        <v>5</v>
      </c>
      <c r="J20" s="399">
        <v>2</v>
      </c>
      <c r="K20" s="400">
        <v>2</v>
      </c>
      <c r="L20" s="398">
        <v>2</v>
      </c>
      <c r="M20" s="401">
        <v>3</v>
      </c>
      <c r="N20" s="402">
        <v>2</v>
      </c>
      <c r="O20" s="403">
        <v>0</v>
      </c>
      <c r="P20" s="404"/>
      <c r="Q20" s="400"/>
      <c r="R20" s="405">
        <f t="shared" ref="R20:S29" si="0">J20+L20+N20+P20</f>
        <v>6</v>
      </c>
      <c r="S20" s="405">
        <f t="shared" si="0"/>
        <v>5</v>
      </c>
      <c r="T20" s="405">
        <f t="shared" ref="T20:T29" si="1">S20-R20</f>
        <v>-1</v>
      </c>
      <c r="U20" s="406" t="s">
        <v>711</v>
      </c>
      <c r="V20" s="404">
        <f>O20/N20*100</f>
        <v>0</v>
      </c>
      <c r="W20" s="404">
        <f>G20/F20*100</f>
        <v>65.359670080074721</v>
      </c>
      <c r="X20" s="404" t="e">
        <f>W20/V20*100</f>
        <v>#DIV/0!</v>
      </c>
    </row>
    <row r="21" spans="1:24" ht="63" customHeight="1" x14ac:dyDescent="0.2">
      <c r="A21" s="394">
        <v>2</v>
      </c>
      <c r="B21" s="826" t="s">
        <v>712</v>
      </c>
      <c r="C21" s="826"/>
      <c r="D21" s="395" t="s">
        <v>713</v>
      </c>
      <c r="E21" s="396">
        <v>20</v>
      </c>
      <c r="F21" s="397">
        <f t="shared" ref="F21:F26" si="2">$F$29*E21/100</f>
        <v>285208.59999999998</v>
      </c>
      <c r="G21" s="397">
        <f t="shared" ref="G21:G26" si="3">$G$29*E21/100</f>
        <v>186411.4</v>
      </c>
      <c r="H21" s="398">
        <f t="shared" ref="H21:I26" si="4">J21+L21+N21+P21</f>
        <v>60</v>
      </c>
      <c r="I21" s="398">
        <f t="shared" si="4"/>
        <v>97</v>
      </c>
      <c r="J21" s="399">
        <v>20</v>
      </c>
      <c r="K21" s="400">
        <v>26</v>
      </c>
      <c r="L21" s="398">
        <v>20</v>
      </c>
      <c r="M21" s="401">
        <v>51</v>
      </c>
      <c r="N21" s="402">
        <v>20</v>
      </c>
      <c r="O21" s="403">
        <v>20</v>
      </c>
      <c r="P21" s="404"/>
      <c r="Q21" s="400"/>
      <c r="R21" s="405">
        <f t="shared" si="0"/>
        <v>60</v>
      </c>
      <c r="S21" s="405">
        <f t="shared" si="0"/>
        <v>97</v>
      </c>
      <c r="T21" s="405">
        <f t="shared" si="1"/>
        <v>37</v>
      </c>
      <c r="U21" s="406"/>
      <c r="V21" s="404">
        <f t="shared" ref="V21:V29" si="5">O21/N21*100</f>
        <v>100</v>
      </c>
      <c r="W21" s="404">
        <f t="shared" ref="W21:W29" si="6">G21/F21*100</f>
        <v>65.359670080074721</v>
      </c>
      <c r="X21" s="404">
        <f t="shared" ref="X21:X29" si="7">W21/V21*100</f>
        <v>65.359670080074721</v>
      </c>
    </row>
    <row r="22" spans="1:24" ht="65.25" customHeight="1" x14ac:dyDescent="0.2">
      <c r="A22" s="394">
        <v>3</v>
      </c>
      <c r="B22" s="826" t="s">
        <v>714</v>
      </c>
      <c r="C22" s="826"/>
      <c r="D22" s="395" t="s">
        <v>715</v>
      </c>
      <c r="E22" s="396">
        <v>15</v>
      </c>
      <c r="F22" s="397">
        <f t="shared" si="2"/>
        <v>213906.45</v>
      </c>
      <c r="G22" s="397">
        <f t="shared" si="3"/>
        <v>139808.54999999999</v>
      </c>
      <c r="H22" s="398">
        <f t="shared" si="4"/>
        <v>15</v>
      </c>
      <c r="I22" s="398">
        <f t="shared" si="4"/>
        <v>10</v>
      </c>
      <c r="J22" s="399">
        <v>5</v>
      </c>
      <c r="K22" s="400">
        <v>5</v>
      </c>
      <c r="L22" s="398">
        <v>5</v>
      </c>
      <c r="M22" s="401">
        <v>3</v>
      </c>
      <c r="N22" s="402">
        <v>5</v>
      </c>
      <c r="O22" s="403">
        <v>2</v>
      </c>
      <c r="P22" s="404"/>
      <c r="Q22" s="400"/>
      <c r="R22" s="405">
        <f t="shared" si="0"/>
        <v>15</v>
      </c>
      <c r="S22" s="405">
        <f t="shared" si="0"/>
        <v>10</v>
      </c>
      <c r="T22" s="405">
        <f t="shared" si="1"/>
        <v>-5</v>
      </c>
      <c r="U22" s="406" t="s">
        <v>716</v>
      </c>
      <c r="V22" s="404">
        <f t="shared" si="5"/>
        <v>40</v>
      </c>
      <c r="W22" s="404">
        <f t="shared" si="6"/>
        <v>65.359670080074721</v>
      </c>
      <c r="X22" s="404">
        <f t="shared" si="7"/>
        <v>163.39917520018682</v>
      </c>
    </row>
    <row r="23" spans="1:24" ht="65.25" customHeight="1" x14ac:dyDescent="0.2">
      <c r="A23" s="394">
        <v>4</v>
      </c>
      <c r="B23" s="826" t="s">
        <v>717</v>
      </c>
      <c r="C23" s="826"/>
      <c r="D23" s="395" t="s">
        <v>718</v>
      </c>
      <c r="E23" s="396">
        <v>10</v>
      </c>
      <c r="F23" s="397">
        <f t="shared" si="2"/>
        <v>142604.29999999999</v>
      </c>
      <c r="G23" s="397">
        <f t="shared" si="3"/>
        <v>93205.7</v>
      </c>
      <c r="H23" s="398">
        <f t="shared" si="4"/>
        <v>6</v>
      </c>
      <c r="I23" s="398">
        <f t="shared" si="4"/>
        <v>9</v>
      </c>
      <c r="J23" s="399">
        <v>2</v>
      </c>
      <c r="K23" s="400">
        <v>5</v>
      </c>
      <c r="L23" s="398">
        <v>2</v>
      </c>
      <c r="M23" s="401">
        <v>2</v>
      </c>
      <c r="N23" s="402">
        <v>2</v>
      </c>
      <c r="O23" s="403">
        <v>2</v>
      </c>
      <c r="P23" s="404"/>
      <c r="Q23" s="400"/>
      <c r="R23" s="405">
        <f t="shared" si="0"/>
        <v>6</v>
      </c>
      <c r="S23" s="405">
        <f t="shared" si="0"/>
        <v>9</v>
      </c>
      <c r="T23" s="405">
        <f t="shared" si="1"/>
        <v>3</v>
      </c>
      <c r="U23" s="406"/>
      <c r="V23" s="404">
        <f t="shared" si="5"/>
        <v>100</v>
      </c>
      <c r="W23" s="404">
        <f t="shared" si="6"/>
        <v>65.359670080074721</v>
      </c>
      <c r="X23" s="404">
        <f t="shared" si="7"/>
        <v>65.359670080074721</v>
      </c>
    </row>
    <row r="24" spans="1:24" ht="69.75" customHeight="1" x14ac:dyDescent="0.2">
      <c r="A24" s="394">
        <v>5</v>
      </c>
      <c r="B24" s="826" t="s">
        <v>719</v>
      </c>
      <c r="C24" s="826"/>
      <c r="D24" s="395" t="s">
        <v>286</v>
      </c>
      <c r="E24" s="396">
        <v>10</v>
      </c>
      <c r="F24" s="397">
        <f t="shared" si="2"/>
        <v>142604.29999999999</v>
      </c>
      <c r="G24" s="397">
        <f t="shared" si="3"/>
        <v>93205.7</v>
      </c>
      <c r="H24" s="398">
        <f t="shared" si="4"/>
        <v>3</v>
      </c>
      <c r="I24" s="398">
        <f t="shared" si="4"/>
        <v>4</v>
      </c>
      <c r="J24" s="399">
        <v>1</v>
      </c>
      <c r="K24" s="400">
        <v>1</v>
      </c>
      <c r="L24" s="398">
        <v>1</v>
      </c>
      <c r="M24" s="401">
        <v>2</v>
      </c>
      <c r="N24" s="402">
        <v>1</v>
      </c>
      <c r="O24" s="403">
        <v>1</v>
      </c>
      <c r="P24" s="404"/>
      <c r="Q24" s="400"/>
      <c r="R24" s="405">
        <f t="shared" si="0"/>
        <v>3</v>
      </c>
      <c r="S24" s="405">
        <f t="shared" si="0"/>
        <v>4</v>
      </c>
      <c r="T24" s="405">
        <f t="shared" si="1"/>
        <v>1</v>
      </c>
      <c r="U24" s="406"/>
      <c r="V24" s="404">
        <f t="shared" si="5"/>
        <v>100</v>
      </c>
      <c r="W24" s="404">
        <f t="shared" si="6"/>
        <v>65.359670080074721</v>
      </c>
      <c r="X24" s="404">
        <f t="shared" si="7"/>
        <v>65.359670080074721</v>
      </c>
    </row>
    <row r="25" spans="1:24" ht="73.5" customHeight="1" x14ac:dyDescent="0.2">
      <c r="A25" s="394">
        <v>6</v>
      </c>
      <c r="B25" s="826" t="s">
        <v>720</v>
      </c>
      <c r="C25" s="826"/>
      <c r="D25" s="395" t="s">
        <v>721</v>
      </c>
      <c r="E25" s="396">
        <v>20</v>
      </c>
      <c r="F25" s="397">
        <f t="shared" si="2"/>
        <v>285208.59999999998</v>
      </c>
      <c r="G25" s="397">
        <f t="shared" si="3"/>
        <v>186411.4</v>
      </c>
      <c r="H25" s="398">
        <f t="shared" si="4"/>
        <v>6</v>
      </c>
      <c r="I25" s="398">
        <f t="shared" si="4"/>
        <v>7</v>
      </c>
      <c r="J25" s="399">
        <v>2</v>
      </c>
      <c r="K25" s="400">
        <v>5</v>
      </c>
      <c r="L25" s="398">
        <v>2</v>
      </c>
      <c r="M25" s="401">
        <v>0</v>
      </c>
      <c r="N25" s="402">
        <v>2</v>
      </c>
      <c r="O25" s="403">
        <v>2</v>
      </c>
      <c r="P25" s="404"/>
      <c r="Q25" s="400"/>
      <c r="R25" s="405">
        <f t="shared" si="0"/>
        <v>6</v>
      </c>
      <c r="S25" s="405">
        <f t="shared" si="0"/>
        <v>7</v>
      </c>
      <c r="T25" s="405">
        <f t="shared" si="1"/>
        <v>1</v>
      </c>
      <c r="U25" s="406"/>
      <c r="V25" s="404">
        <f t="shared" si="5"/>
        <v>100</v>
      </c>
      <c r="W25" s="404">
        <f t="shared" si="6"/>
        <v>65.359670080074721</v>
      </c>
      <c r="X25" s="404">
        <f t="shared" si="7"/>
        <v>65.359670080074721</v>
      </c>
    </row>
    <row r="26" spans="1:24" ht="73.5" customHeight="1" x14ac:dyDescent="0.2">
      <c r="A26" s="394">
        <v>7</v>
      </c>
      <c r="B26" s="826" t="s">
        <v>722</v>
      </c>
      <c r="C26" s="826"/>
      <c r="D26" s="395" t="s">
        <v>723</v>
      </c>
      <c r="E26" s="396">
        <v>15</v>
      </c>
      <c r="F26" s="397">
        <f t="shared" si="2"/>
        <v>213906.45</v>
      </c>
      <c r="G26" s="397">
        <f t="shared" si="3"/>
        <v>139808.54999999999</v>
      </c>
      <c r="H26" s="398">
        <f t="shared" si="4"/>
        <v>60</v>
      </c>
      <c r="I26" s="398">
        <f t="shared" si="4"/>
        <v>97</v>
      </c>
      <c r="J26" s="399">
        <v>20</v>
      </c>
      <c r="K26" s="400">
        <v>26</v>
      </c>
      <c r="L26" s="398">
        <v>20</v>
      </c>
      <c r="M26" s="401">
        <v>51</v>
      </c>
      <c r="N26" s="402">
        <v>20</v>
      </c>
      <c r="O26" s="403">
        <v>20</v>
      </c>
      <c r="P26" s="404"/>
      <c r="Q26" s="400"/>
      <c r="R26" s="405">
        <f t="shared" si="0"/>
        <v>60</v>
      </c>
      <c r="S26" s="405">
        <f t="shared" si="0"/>
        <v>97</v>
      </c>
      <c r="T26" s="405">
        <f t="shared" si="1"/>
        <v>37</v>
      </c>
      <c r="U26" s="406"/>
      <c r="V26" s="404">
        <f t="shared" si="5"/>
        <v>100</v>
      </c>
      <c r="W26" s="404">
        <f t="shared" si="6"/>
        <v>65.359670080074721</v>
      </c>
      <c r="X26" s="404">
        <f t="shared" si="7"/>
        <v>65.359670080074721</v>
      </c>
    </row>
    <row r="27" spans="1:24" ht="42" customHeight="1" x14ac:dyDescent="0.2">
      <c r="A27" s="394"/>
      <c r="B27" s="826"/>
      <c r="C27" s="826"/>
      <c r="D27" s="395"/>
      <c r="E27" s="396"/>
      <c r="F27" s="407"/>
      <c r="G27" s="407"/>
      <c r="H27" s="398"/>
      <c r="I27" s="398"/>
      <c r="J27" s="399"/>
      <c r="K27" s="400"/>
      <c r="L27" s="398"/>
      <c r="M27" s="401"/>
      <c r="N27" s="402"/>
      <c r="O27" s="403"/>
      <c r="P27" s="404"/>
      <c r="Q27" s="400"/>
      <c r="R27" s="405"/>
      <c r="S27" s="405"/>
      <c r="T27" s="405"/>
      <c r="U27" s="406"/>
      <c r="V27" s="404"/>
      <c r="W27" s="404"/>
      <c r="X27" s="404"/>
    </row>
    <row r="28" spans="1:24" ht="55.5" customHeight="1" x14ac:dyDescent="0.2">
      <c r="A28" s="394"/>
      <c r="B28" s="826"/>
      <c r="C28" s="826"/>
      <c r="D28" s="395"/>
      <c r="E28" s="394"/>
      <c r="F28" s="407"/>
      <c r="G28" s="407"/>
      <c r="H28" s="398"/>
      <c r="I28" s="398"/>
      <c r="J28" s="399"/>
      <c r="K28" s="400"/>
      <c r="L28" s="398"/>
      <c r="M28" s="401"/>
      <c r="N28" s="402"/>
      <c r="O28" s="403"/>
      <c r="P28" s="404"/>
      <c r="Q28" s="400"/>
      <c r="R28" s="405"/>
      <c r="S28" s="405"/>
      <c r="T28" s="405"/>
      <c r="U28" s="408"/>
      <c r="V28" s="404"/>
      <c r="W28" s="404"/>
      <c r="X28" s="404"/>
    </row>
    <row r="29" spans="1:24" s="388" customFormat="1" ht="36.75" customHeight="1" x14ac:dyDescent="0.2">
      <c r="A29" s="827" t="s">
        <v>25</v>
      </c>
      <c r="B29" s="828"/>
      <c r="C29" s="829"/>
      <c r="D29" s="396"/>
      <c r="E29" s="396">
        <f>SUM(E20:E28)</f>
        <v>100</v>
      </c>
      <c r="F29" s="409">
        <v>1426043</v>
      </c>
      <c r="G29" s="410">
        <v>932057</v>
      </c>
      <c r="H29" s="396">
        <f t="shared" ref="H29:N29" si="8">SUM(H20:H28)</f>
        <v>156</v>
      </c>
      <c r="I29" s="396">
        <f t="shared" si="8"/>
        <v>229</v>
      </c>
      <c r="J29" s="396">
        <f t="shared" si="8"/>
        <v>52</v>
      </c>
      <c r="K29" s="394">
        <f t="shared" si="8"/>
        <v>70</v>
      </c>
      <c r="L29" s="396">
        <f t="shared" si="8"/>
        <v>52</v>
      </c>
      <c r="M29" s="396">
        <f t="shared" si="8"/>
        <v>112</v>
      </c>
      <c r="N29" s="396">
        <f t="shared" si="8"/>
        <v>52</v>
      </c>
      <c r="O29" s="396">
        <v>47</v>
      </c>
      <c r="P29" s="396">
        <f>SUM(P20:P28)</f>
        <v>0</v>
      </c>
      <c r="Q29" s="396"/>
      <c r="R29" s="398">
        <f t="shared" si="0"/>
        <v>156</v>
      </c>
      <c r="S29" s="398">
        <f t="shared" si="0"/>
        <v>229</v>
      </c>
      <c r="T29" s="398">
        <f t="shared" si="1"/>
        <v>73</v>
      </c>
      <c r="U29" s="398"/>
      <c r="V29" s="404">
        <f t="shared" si="5"/>
        <v>90.384615384615387</v>
      </c>
      <c r="W29" s="404">
        <f t="shared" si="6"/>
        <v>65.359670080074721</v>
      </c>
      <c r="X29" s="404">
        <f t="shared" si="7"/>
        <v>72.312826471572038</v>
      </c>
    </row>
    <row r="30" spans="1:24" s="389" customFormat="1" ht="14.25" customHeight="1" x14ac:dyDescent="0.2">
      <c r="F30" s="411"/>
    </row>
    <row r="31" spans="1:24" s="389" customFormat="1" ht="14.25" customHeight="1" x14ac:dyDescent="0.2">
      <c r="B31" s="412" t="s">
        <v>26</v>
      </c>
      <c r="F31" s="411"/>
      <c r="H31" s="389" t="s">
        <v>27</v>
      </c>
    </row>
    <row r="32" spans="1:24" x14ac:dyDescent="0.2">
      <c r="J32" s="413"/>
      <c r="K32" s="413"/>
      <c r="L32" s="413"/>
      <c r="M32" s="413"/>
      <c r="N32" s="413"/>
      <c r="O32" s="413"/>
      <c r="P32" s="413"/>
    </row>
    <row r="33" spans="10:16" x14ac:dyDescent="0.2">
      <c r="J33" s="413"/>
      <c r="K33" s="413"/>
      <c r="L33" s="413"/>
      <c r="M33" s="413"/>
      <c r="N33" s="413"/>
      <c r="O33" s="413"/>
      <c r="P33" s="413"/>
    </row>
    <row r="34" spans="10:16" x14ac:dyDescent="0.2">
      <c r="J34" s="413"/>
      <c r="K34" s="413"/>
      <c r="L34" s="413"/>
      <c r="M34" s="413"/>
      <c r="N34" s="413"/>
      <c r="O34" s="413"/>
      <c r="P34" s="413"/>
    </row>
    <row r="35" spans="10:16" x14ac:dyDescent="0.2">
      <c r="J35" s="413"/>
      <c r="K35" s="413"/>
      <c r="L35" s="413"/>
      <c r="M35" s="413"/>
      <c r="N35" s="413"/>
      <c r="O35" s="413"/>
      <c r="P35" s="413"/>
    </row>
    <row r="36" spans="10:16" x14ac:dyDescent="0.2">
      <c r="J36" s="413"/>
      <c r="K36" s="413"/>
      <c r="L36" s="413"/>
      <c r="M36" s="413"/>
      <c r="N36" s="413"/>
      <c r="O36" s="413"/>
      <c r="P36" s="413"/>
    </row>
    <row r="37" spans="10:16" x14ac:dyDescent="0.2">
      <c r="J37" s="413"/>
      <c r="K37" s="413"/>
      <c r="L37" s="413"/>
      <c r="M37" s="413"/>
      <c r="N37" s="413"/>
      <c r="O37" s="413"/>
      <c r="P37" s="413"/>
    </row>
    <row r="38" spans="10:16" x14ac:dyDescent="0.2">
      <c r="J38" s="413"/>
      <c r="K38" s="413"/>
      <c r="L38" s="413"/>
      <c r="M38" s="413"/>
      <c r="N38" s="413"/>
      <c r="O38" s="413"/>
      <c r="P38" s="413"/>
    </row>
    <row r="39" spans="10:16" x14ac:dyDescent="0.2">
      <c r="J39" s="413"/>
      <c r="K39" s="413"/>
      <c r="L39" s="413"/>
      <c r="M39" s="413"/>
      <c r="N39" s="413"/>
      <c r="O39" s="413"/>
      <c r="P39" s="413"/>
    </row>
  </sheetData>
  <mergeCells count="32">
    <mergeCell ref="B26:C26"/>
    <mergeCell ref="B27:C27"/>
    <mergeCell ref="B28:C28"/>
    <mergeCell ref="A29:C29"/>
    <mergeCell ref="B20:C20"/>
    <mergeCell ref="B21:C21"/>
    <mergeCell ref="B22:C22"/>
    <mergeCell ref="B23:C23"/>
    <mergeCell ref="B24:C24"/>
    <mergeCell ref="B25:C25"/>
    <mergeCell ref="B19:C19"/>
    <mergeCell ref="A7:X7"/>
    <mergeCell ref="A15:X15"/>
    <mergeCell ref="A16:X16"/>
    <mergeCell ref="A18:C18"/>
    <mergeCell ref="D18:D19"/>
    <mergeCell ref="E18:E19"/>
    <mergeCell ref="F18:G18"/>
    <mergeCell ref="H18:I18"/>
    <mergeCell ref="J18:K18"/>
    <mergeCell ref="L18:M18"/>
    <mergeCell ref="N18:O18"/>
    <mergeCell ref="P18:Q18"/>
    <mergeCell ref="R18:T18"/>
    <mergeCell ref="U18:U19"/>
    <mergeCell ref="V18:X18"/>
    <mergeCell ref="A6:X6"/>
    <mergeCell ref="A1:X1"/>
    <mergeCell ref="A2:X2"/>
    <mergeCell ref="A3:X3"/>
    <mergeCell ref="A4:X4"/>
    <mergeCell ref="A5:X5"/>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topLeftCell="A27" workbookViewId="0">
      <selection activeCell="G31" sqref="G31"/>
    </sheetView>
  </sheetViews>
  <sheetFormatPr baseColWidth="10" defaultRowHeight="12.75" x14ac:dyDescent="0.2"/>
  <cols>
    <col min="1" max="1" width="10.140625" style="35" customWidth="1"/>
    <col min="2" max="2" width="6.7109375" style="35" customWidth="1"/>
    <col min="3" max="3" width="31.28515625" style="35" customWidth="1"/>
    <col min="4" max="4" width="10.5703125" style="35" customWidth="1"/>
    <col min="5" max="5" width="10.28515625" style="35" customWidth="1"/>
    <col min="6" max="6" width="13.7109375" style="35" customWidth="1"/>
    <col min="7" max="7" width="12.42578125" style="35" customWidth="1"/>
    <col min="8" max="13" width="10.28515625" style="35" hidden="1" customWidth="1"/>
    <col min="14" max="15" width="10.28515625" style="35" customWidth="1"/>
    <col min="16" max="18" width="10.28515625" style="35" hidden="1" customWidth="1"/>
    <col min="19" max="20" width="9.28515625" style="35" hidden="1" customWidth="1"/>
    <col min="21" max="21" width="23.5703125" style="35" customWidth="1"/>
    <col min="22" max="24" width="8.85546875" style="35" customWidth="1"/>
    <col min="25" max="16384" width="11.42578125" style="35"/>
  </cols>
  <sheetData>
    <row r="1" spans="1:24" x14ac:dyDescent="0.2">
      <c r="A1" s="574" t="s">
        <v>806</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ht="12" customHeight="1"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t="12.75" hidden="1" customHeight="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t="12.75" hidden="1" customHeight="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ht="12.75" customHeight="1"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130</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1"/>
      <c r="B8" s="1"/>
      <c r="C8" s="1"/>
      <c r="D8" s="1"/>
      <c r="E8" s="1"/>
      <c r="F8" s="1"/>
      <c r="G8" s="1"/>
      <c r="H8" s="1"/>
      <c r="I8" s="1"/>
      <c r="J8" s="1"/>
      <c r="K8" s="1"/>
      <c r="L8" s="1"/>
      <c r="M8" s="1"/>
      <c r="N8" s="1"/>
      <c r="O8" s="1"/>
      <c r="P8" s="1"/>
      <c r="Q8" s="1"/>
    </row>
    <row r="9" spans="1:24" x14ac:dyDescent="0.2">
      <c r="A9" s="1"/>
      <c r="B9" s="1"/>
      <c r="C9" s="1"/>
      <c r="D9" s="1"/>
      <c r="E9" s="1"/>
      <c r="F9" s="1"/>
      <c r="G9" s="1"/>
      <c r="H9" s="1"/>
      <c r="I9" s="1"/>
      <c r="J9" s="1"/>
      <c r="K9" s="1"/>
      <c r="L9" s="1"/>
      <c r="M9" s="1"/>
      <c r="N9" s="1"/>
      <c r="O9" s="1"/>
      <c r="P9" s="1"/>
      <c r="Q9" s="1"/>
    </row>
    <row r="10" spans="1:24" x14ac:dyDescent="0.2">
      <c r="A10" s="285" t="s">
        <v>423</v>
      </c>
      <c r="B10" s="286">
        <v>271</v>
      </c>
      <c r="C10" s="287" t="s">
        <v>807</v>
      </c>
      <c r="D10" s="299"/>
      <c r="E10" s="4"/>
      <c r="F10" s="4"/>
      <c r="G10" s="4"/>
      <c r="H10" s="4"/>
      <c r="I10" s="4"/>
      <c r="J10" s="4"/>
      <c r="K10" s="4"/>
      <c r="L10" s="4"/>
      <c r="M10" s="4"/>
      <c r="N10" s="4"/>
      <c r="O10" s="4"/>
      <c r="P10" s="4"/>
      <c r="Q10" s="4"/>
    </row>
    <row r="11" spans="1:24" x14ac:dyDescent="0.2">
      <c r="A11" s="285" t="s">
        <v>1</v>
      </c>
      <c r="B11" s="286">
        <v>9</v>
      </c>
      <c r="C11" s="287" t="s">
        <v>808</v>
      </c>
      <c r="D11" s="299"/>
      <c r="E11" s="1"/>
      <c r="F11" s="1"/>
      <c r="G11" s="1"/>
      <c r="H11" s="1"/>
      <c r="I11" s="1"/>
      <c r="J11" s="1"/>
      <c r="K11" s="1"/>
      <c r="L11" s="4"/>
      <c r="M11" s="4"/>
      <c r="N11" s="4"/>
      <c r="O11" s="4"/>
      <c r="P11" s="4"/>
      <c r="Q11" s="4"/>
    </row>
    <row r="12" spans="1:24" x14ac:dyDescent="0.2">
      <c r="A12" s="285" t="s">
        <v>426</v>
      </c>
      <c r="B12" s="286">
        <v>1</v>
      </c>
      <c r="C12" s="287" t="s">
        <v>809</v>
      </c>
      <c r="D12" s="299"/>
      <c r="E12" s="1"/>
      <c r="F12" s="1"/>
      <c r="G12" s="1"/>
      <c r="H12" s="1"/>
      <c r="I12" s="1"/>
      <c r="J12" s="1"/>
      <c r="K12" s="1"/>
      <c r="L12" s="4"/>
      <c r="M12" s="4"/>
      <c r="N12" s="4"/>
      <c r="O12" s="4"/>
      <c r="P12" s="4"/>
      <c r="Q12" s="4"/>
    </row>
    <row r="13" spans="1:24" x14ac:dyDescent="0.2">
      <c r="A13" s="285" t="s">
        <v>7</v>
      </c>
      <c r="B13" s="289">
        <v>27</v>
      </c>
      <c r="C13" s="287" t="s">
        <v>810</v>
      </c>
      <c r="D13" s="299"/>
      <c r="E13" s="1"/>
      <c r="F13" s="1"/>
      <c r="G13" s="1"/>
      <c r="H13" s="1"/>
      <c r="I13" s="1"/>
      <c r="J13" s="1"/>
      <c r="K13" s="1"/>
      <c r="L13" s="4"/>
      <c r="M13" s="4"/>
      <c r="N13" s="4"/>
      <c r="O13" s="4"/>
      <c r="P13" s="4"/>
      <c r="Q13" s="4"/>
    </row>
    <row r="14" spans="1:24" x14ac:dyDescent="0.2">
      <c r="A14" s="285" t="s">
        <v>411</v>
      </c>
      <c r="B14" s="286">
        <v>1</v>
      </c>
      <c r="C14" s="287" t="s">
        <v>811</v>
      </c>
      <c r="D14" s="299"/>
      <c r="E14" s="1"/>
      <c r="F14" s="1"/>
      <c r="G14" s="1"/>
      <c r="H14" s="1"/>
      <c r="I14" s="1"/>
      <c r="J14" s="1"/>
      <c r="K14" s="1"/>
      <c r="L14" s="4"/>
      <c r="M14" s="4"/>
      <c r="N14" s="4"/>
      <c r="O14" s="4"/>
      <c r="P14" s="4"/>
      <c r="Q14" s="4"/>
    </row>
    <row r="15" spans="1:24" x14ac:dyDescent="0.2">
      <c r="A15" s="1"/>
      <c r="B15" s="1"/>
      <c r="C15" s="1"/>
      <c r="D15" s="1"/>
      <c r="E15" s="1"/>
      <c r="F15" s="1"/>
      <c r="G15" s="1"/>
      <c r="H15" s="1"/>
      <c r="I15" s="1"/>
      <c r="J15" s="1"/>
      <c r="K15" s="1"/>
      <c r="L15" s="4"/>
      <c r="M15" s="4"/>
      <c r="N15" s="4"/>
      <c r="O15" s="4"/>
      <c r="P15" s="4"/>
      <c r="Q15" s="4" t="s">
        <v>40</v>
      </c>
      <c r="X15" s="35" t="s">
        <v>254</v>
      </c>
    </row>
    <row r="16" spans="1:24" x14ac:dyDescent="0.2">
      <c r="A16" s="591" t="s">
        <v>4</v>
      </c>
      <c r="B16" s="591"/>
      <c r="C16" s="591"/>
      <c r="D16" s="591"/>
      <c r="E16" s="591"/>
      <c r="F16" s="591"/>
      <c r="G16" s="591"/>
      <c r="H16" s="591"/>
      <c r="I16" s="591"/>
      <c r="J16" s="591"/>
      <c r="K16" s="591"/>
      <c r="L16" s="591"/>
      <c r="M16" s="591"/>
      <c r="N16" s="591"/>
      <c r="O16" s="591"/>
      <c r="P16" s="591"/>
      <c r="Q16" s="591"/>
      <c r="R16" s="591"/>
      <c r="S16" s="591"/>
      <c r="T16" s="591"/>
      <c r="U16" s="591"/>
      <c r="V16" s="591"/>
      <c r="W16" s="591"/>
      <c r="X16" s="591"/>
    </row>
    <row r="17" spans="1:24" ht="37.5" customHeight="1" x14ac:dyDescent="0.2">
      <c r="A17" s="592" t="s">
        <v>812</v>
      </c>
      <c r="B17" s="592"/>
      <c r="C17" s="592"/>
      <c r="D17" s="592"/>
      <c r="E17" s="592"/>
      <c r="F17" s="592"/>
      <c r="G17" s="592"/>
      <c r="H17" s="592"/>
      <c r="I17" s="592"/>
      <c r="J17" s="592"/>
      <c r="K17" s="592"/>
      <c r="L17" s="592"/>
      <c r="M17" s="592"/>
      <c r="N17" s="592"/>
      <c r="O17" s="592"/>
      <c r="P17" s="592"/>
      <c r="Q17" s="592"/>
      <c r="R17" s="592"/>
      <c r="S17" s="592"/>
      <c r="T17" s="592"/>
      <c r="U17" s="592"/>
      <c r="V17" s="592"/>
      <c r="W17" s="592"/>
      <c r="X17" s="592"/>
    </row>
    <row r="18" spans="1:24" x14ac:dyDescent="0.2">
      <c r="A18" s="4"/>
      <c r="B18" s="4"/>
      <c r="C18" s="4"/>
      <c r="D18" s="4"/>
      <c r="E18" s="4"/>
      <c r="F18" s="4"/>
      <c r="G18" s="4"/>
      <c r="H18" s="4"/>
      <c r="I18" s="4"/>
      <c r="J18" s="4"/>
      <c r="K18" s="4"/>
      <c r="L18" s="4"/>
      <c r="M18" s="4"/>
      <c r="N18" s="4"/>
      <c r="O18" s="4"/>
      <c r="P18" s="4"/>
      <c r="Q18" s="4"/>
    </row>
    <row r="19" spans="1:24" ht="12.75" customHeight="1" x14ac:dyDescent="0.2">
      <c r="A19" s="588" t="s">
        <v>5</v>
      </c>
      <c r="B19" s="589"/>
      <c r="C19" s="590"/>
      <c r="D19" s="578" t="s">
        <v>8</v>
      </c>
      <c r="E19" s="578" t="s">
        <v>18</v>
      </c>
      <c r="F19" s="580" t="s">
        <v>19</v>
      </c>
      <c r="G19" s="581"/>
      <c r="H19" s="580" t="s">
        <v>20</v>
      </c>
      <c r="I19" s="581"/>
      <c r="J19" s="588" t="s">
        <v>14</v>
      </c>
      <c r="K19" s="590"/>
      <c r="L19" s="588" t="s">
        <v>10</v>
      </c>
      <c r="M19" s="590"/>
      <c r="N19" s="588" t="s">
        <v>13</v>
      </c>
      <c r="O19" s="590"/>
      <c r="P19" s="588" t="s">
        <v>15</v>
      </c>
      <c r="Q19" s="590"/>
      <c r="R19" s="586" t="s">
        <v>28</v>
      </c>
      <c r="S19" s="586"/>
      <c r="T19" s="586"/>
      <c r="U19" s="598" t="s">
        <v>29</v>
      </c>
      <c r="V19" s="580" t="s">
        <v>31</v>
      </c>
      <c r="W19" s="587"/>
      <c r="X19" s="581"/>
    </row>
    <row r="20" spans="1:24" ht="18.75" customHeight="1" x14ac:dyDescent="0.2">
      <c r="A20" s="26" t="s">
        <v>17</v>
      </c>
      <c r="B20" s="588" t="s">
        <v>6</v>
      </c>
      <c r="C20" s="590"/>
      <c r="D20" s="579"/>
      <c r="E20" s="579"/>
      <c r="F20" s="25" t="s">
        <v>21</v>
      </c>
      <c r="G20" s="25" t="s">
        <v>22</v>
      </c>
      <c r="H20" s="25" t="s">
        <v>23</v>
      </c>
      <c r="I20" s="25" t="s">
        <v>24</v>
      </c>
      <c r="J20" s="2" t="s">
        <v>11</v>
      </c>
      <c r="K20" s="2" t="s">
        <v>12</v>
      </c>
      <c r="L20" s="2" t="s">
        <v>11</v>
      </c>
      <c r="M20" s="2" t="s">
        <v>12</v>
      </c>
      <c r="N20" s="2" t="s">
        <v>11</v>
      </c>
      <c r="O20" s="2" t="s">
        <v>12</v>
      </c>
      <c r="P20" s="2" t="s">
        <v>11</v>
      </c>
      <c r="Q20" s="2" t="s">
        <v>12</v>
      </c>
      <c r="R20" s="2" t="s">
        <v>11</v>
      </c>
      <c r="S20" s="2" t="s">
        <v>12</v>
      </c>
      <c r="T20" s="2" t="s">
        <v>30</v>
      </c>
      <c r="U20" s="598"/>
      <c r="V20" s="25" t="s">
        <v>32</v>
      </c>
      <c r="W20" s="25" t="s">
        <v>33</v>
      </c>
      <c r="X20" s="25" t="s">
        <v>34</v>
      </c>
    </row>
    <row r="21" spans="1:24" ht="41.25" customHeight="1" x14ac:dyDescent="0.2">
      <c r="A21" s="46">
        <v>1</v>
      </c>
      <c r="B21" s="683" t="s">
        <v>813</v>
      </c>
      <c r="C21" s="684"/>
      <c r="D21" s="47" t="s">
        <v>390</v>
      </c>
      <c r="E21" s="9">
        <v>13</v>
      </c>
      <c r="F21" s="28">
        <f>$F$30*E21/100</f>
        <v>7259877.6900000004</v>
      </c>
      <c r="G21" s="28">
        <f>$G$30*E21/100</f>
        <v>4813422.25</v>
      </c>
      <c r="H21" s="8">
        <f>J21+L21+N21+P21</f>
        <v>9</v>
      </c>
      <c r="I21" s="8">
        <f>K21+M21+O21+Q21</f>
        <v>9</v>
      </c>
      <c r="J21" s="5">
        <v>3</v>
      </c>
      <c r="K21" s="67">
        <v>3</v>
      </c>
      <c r="L21" s="5">
        <v>3</v>
      </c>
      <c r="M21" s="3">
        <v>3</v>
      </c>
      <c r="N21" s="5">
        <v>3</v>
      </c>
      <c r="O21" s="3">
        <v>3</v>
      </c>
      <c r="P21" s="5"/>
      <c r="Q21" s="3"/>
      <c r="R21" s="29">
        <f>J21+L21+N21+P21</f>
        <v>9</v>
      </c>
      <c r="S21" s="29">
        <f>K21+M21+O21+Q21</f>
        <v>9</v>
      </c>
      <c r="T21" s="29">
        <f>S21-R21</f>
        <v>0</v>
      </c>
      <c r="U21" s="30"/>
      <c r="V21" s="3">
        <f>O21/N21*100</f>
        <v>100</v>
      </c>
      <c r="W21" s="3">
        <f>G21/F21*100</f>
        <v>66.301698947768358</v>
      </c>
      <c r="X21" s="3">
        <f>W21/V21*100</f>
        <v>66.301698947768358</v>
      </c>
    </row>
    <row r="22" spans="1:24" ht="45" customHeight="1" x14ac:dyDescent="0.2">
      <c r="A22" s="46">
        <v>2</v>
      </c>
      <c r="B22" s="683" t="s">
        <v>814</v>
      </c>
      <c r="C22" s="684"/>
      <c r="D22" s="47" t="s">
        <v>390</v>
      </c>
      <c r="E22" s="9">
        <v>13</v>
      </c>
      <c r="F22" s="28">
        <f t="shared" ref="F22:F29" si="0">$F$30*E22/100</f>
        <v>7259877.6900000004</v>
      </c>
      <c r="G22" s="28">
        <f t="shared" ref="G22:G29" si="1">$G$30*E22/100</f>
        <v>4813422.25</v>
      </c>
      <c r="H22" s="8">
        <f t="shared" ref="H22:I29" si="2">J22+L22+N22+P22</f>
        <v>9</v>
      </c>
      <c r="I22" s="8">
        <f t="shared" si="2"/>
        <v>9</v>
      </c>
      <c r="J22" s="5">
        <v>3</v>
      </c>
      <c r="K22" s="67">
        <v>3</v>
      </c>
      <c r="L22" s="5">
        <v>3</v>
      </c>
      <c r="M22" s="3">
        <v>3</v>
      </c>
      <c r="N22" s="5">
        <v>3</v>
      </c>
      <c r="O22" s="3">
        <v>3</v>
      </c>
      <c r="P22" s="5"/>
      <c r="Q22" s="3"/>
      <c r="R22" s="29">
        <f t="shared" ref="R22:S29" si="3">J22+L22+N22+P22</f>
        <v>9</v>
      </c>
      <c r="S22" s="29">
        <f t="shared" si="3"/>
        <v>9</v>
      </c>
      <c r="T22" s="29">
        <f t="shared" ref="T22:T29" si="4">S22-R22</f>
        <v>0</v>
      </c>
      <c r="U22" s="30"/>
      <c r="V22" s="3">
        <f t="shared" ref="V22:V30" si="5">O22/N22*100</f>
        <v>100</v>
      </c>
      <c r="W22" s="3">
        <f t="shared" ref="W22:W30" si="6">G22/F22*100</f>
        <v>66.301698947768358</v>
      </c>
      <c r="X22" s="3">
        <f t="shared" ref="X22:X30" si="7">W22/V22*100</f>
        <v>66.301698947768358</v>
      </c>
    </row>
    <row r="23" spans="1:24" ht="96.75" customHeight="1" x14ac:dyDescent="0.2">
      <c r="A23" s="46">
        <v>3</v>
      </c>
      <c r="B23" s="683" t="s">
        <v>815</v>
      </c>
      <c r="C23" s="684"/>
      <c r="D23" s="47" t="s">
        <v>390</v>
      </c>
      <c r="E23" s="9">
        <v>12</v>
      </c>
      <c r="F23" s="28">
        <f t="shared" si="0"/>
        <v>6701425.5599999996</v>
      </c>
      <c r="G23" s="28">
        <f t="shared" si="1"/>
        <v>4443159</v>
      </c>
      <c r="H23" s="8">
        <f t="shared" si="2"/>
        <v>9</v>
      </c>
      <c r="I23" s="8">
        <f t="shared" si="2"/>
        <v>9</v>
      </c>
      <c r="J23" s="5">
        <v>3</v>
      </c>
      <c r="K23" s="67">
        <v>3</v>
      </c>
      <c r="L23" s="5">
        <v>3</v>
      </c>
      <c r="M23" s="3">
        <v>3</v>
      </c>
      <c r="N23" s="5">
        <v>3</v>
      </c>
      <c r="O23" s="3">
        <v>3</v>
      </c>
      <c r="P23" s="5"/>
      <c r="Q23" s="3"/>
      <c r="R23" s="29">
        <f t="shared" si="3"/>
        <v>9</v>
      </c>
      <c r="S23" s="29">
        <f t="shared" si="3"/>
        <v>9</v>
      </c>
      <c r="T23" s="29">
        <f t="shared" si="4"/>
        <v>0</v>
      </c>
      <c r="U23" s="30"/>
      <c r="V23" s="3">
        <f t="shared" si="5"/>
        <v>100</v>
      </c>
      <c r="W23" s="3">
        <f t="shared" si="6"/>
        <v>66.301698947768358</v>
      </c>
      <c r="X23" s="3">
        <f t="shared" si="7"/>
        <v>66.301698947768358</v>
      </c>
    </row>
    <row r="24" spans="1:24" ht="59.25" customHeight="1" x14ac:dyDescent="0.2">
      <c r="A24" s="46">
        <v>4</v>
      </c>
      <c r="B24" s="683" t="s">
        <v>816</v>
      </c>
      <c r="C24" s="684"/>
      <c r="D24" s="112" t="s">
        <v>817</v>
      </c>
      <c r="E24" s="9">
        <v>10</v>
      </c>
      <c r="F24" s="28">
        <f t="shared" si="0"/>
        <v>5584521.2999999998</v>
      </c>
      <c r="G24" s="28">
        <f t="shared" si="1"/>
        <v>3702632.5</v>
      </c>
      <c r="H24" s="8">
        <f t="shared" si="2"/>
        <v>2</v>
      </c>
      <c r="I24" s="8">
        <f t="shared" si="2"/>
        <v>2</v>
      </c>
      <c r="J24" s="5">
        <v>1</v>
      </c>
      <c r="K24" s="67">
        <v>1</v>
      </c>
      <c r="L24" s="5">
        <v>1</v>
      </c>
      <c r="M24" s="3">
        <v>0</v>
      </c>
      <c r="N24" s="5">
        <v>0</v>
      </c>
      <c r="O24" s="3">
        <v>1</v>
      </c>
      <c r="P24" s="5"/>
      <c r="Q24" s="3"/>
      <c r="R24" s="29">
        <f t="shared" si="3"/>
        <v>2</v>
      </c>
      <c r="S24" s="29">
        <f t="shared" si="3"/>
        <v>2</v>
      </c>
      <c r="T24" s="29">
        <f t="shared" si="4"/>
        <v>0</v>
      </c>
      <c r="U24" s="122"/>
      <c r="V24" s="3" t="e">
        <f t="shared" si="5"/>
        <v>#DIV/0!</v>
      </c>
      <c r="W24" s="3">
        <f t="shared" si="6"/>
        <v>66.301698947768358</v>
      </c>
      <c r="X24" s="3" t="e">
        <f t="shared" si="7"/>
        <v>#DIV/0!</v>
      </c>
    </row>
    <row r="25" spans="1:24" ht="74.25" customHeight="1" x14ac:dyDescent="0.2">
      <c r="A25" s="46">
        <v>5</v>
      </c>
      <c r="B25" s="683" t="s">
        <v>818</v>
      </c>
      <c r="C25" s="684"/>
      <c r="D25" s="47" t="s">
        <v>819</v>
      </c>
      <c r="E25" s="9">
        <v>10</v>
      </c>
      <c r="F25" s="28">
        <f t="shared" si="0"/>
        <v>5584521.2999999998</v>
      </c>
      <c r="G25" s="28">
        <f t="shared" si="1"/>
        <v>3702632.5</v>
      </c>
      <c r="H25" s="8">
        <f t="shared" si="2"/>
        <v>18</v>
      </c>
      <c r="I25" s="8">
        <f t="shared" si="2"/>
        <v>19</v>
      </c>
      <c r="J25" s="5">
        <v>8</v>
      </c>
      <c r="K25" s="67">
        <v>7</v>
      </c>
      <c r="L25" s="5">
        <v>8</v>
      </c>
      <c r="M25" s="3">
        <v>9</v>
      </c>
      <c r="N25" s="5">
        <v>2</v>
      </c>
      <c r="O25" s="3">
        <v>3</v>
      </c>
      <c r="P25" s="5"/>
      <c r="Q25" s="3"/>
      <c r="R25" s="29">
        <f t="shared" si="3"/>
        <v>18</v>
      </c>
      <c r="S25" s="29">
        <f t="shared" si="3"/>
        <v>19</v>
      </c>
      <c r="T25" s="29">
        <f t="shared" si="4"/>
        <v>1</v>
      </c>
      <c r="U25" s="122"/>
      <c r="V25" s="3">
        <f t="shared" si="5"/>
        <v>150</v>
      </c>
      <c r="W25" s="3">
        <f t="shared" si="6"/>
        <v>66.301698947768358</v>
      </c>
      <c r="X25" s="3">
        <f t="shared" si="7"/>
        <v>44.201132631845574</v>
      </c>
    </row>
    <row r="26" spans="1:24" ht="76.5" customHeight="1" x14ac:dyDescent="0.2">
      <c r="A26" s="46">
        <v>6</v>
      </c>
      <c r="B26" s="683" t="s">
        <v>820</v>
      </c>
      <c r="C26" s="684"/>
      <c r="D26" s="159" t="s">
        <v>821</v>
      </c>
      <c r="E26" s="9">
        <v>10</v>
      </c>
      <c r="F26" s="28">
        <f t="shared" si="0"/>
        <v>5584521.2999999998</v>
      </c>
      <c r="G26" s="28">
        <f t="shared" si="1"/>
        <v>3702632.5</v>
      </c>
      <c r="H26" s="8">
        <f t="shared" si="2"/>
        <v>7</v>
      </c>
      <c r="I26" s="8">
        <f t="shared" si="2"/>
        <v>27</v>
      </c>
      <c r="J26" s="5">
        <v>4</v>
      </c>
      <c r="K26" s="67">
        <v>10</v>
      </c>
      <c r="L26" s="5">
        <v>3</v>
      </c>
      <c r="M26" s="3">
        <v>9</v>
      </c>
      <c r="N26" s="5">
        <v>0</v>
      </c>
      <c r="O26" s="3">
        <v>8</v>
      </c>
      <c r="P26" s="5"/>
      <c r="Q26" s="3"/>
      <c r="R26" s="29">
        <f t="shared" si="3"/>
        <v>7</v>
      </c>
      <c r="S26" s="29">
        <f t="shared" si="3"/>
        <v>27</v>
      </c>
      <c r="T26" s="29">
        <f t="shared" si="4"/>
        <v>20</v>
      </c>
      <c r="U26" s="30"/>
      <c r="V26" s="3" t="e">
        <f t="shared" si="5"/>
        <v>#DIV/0!</v>
      </c>
      <c r="W26" s="3">
        <f t="shared" si="6"/>
        <v>66.301698947768358</v>
      </c>
      <c r="X26" s="3" t="e">
        <f t="shared" si="7"/>
        <v>#DIV/0!</v>
      </c>
    </row>
    <row r="27" spans="1:24" ht="57.75" customHeight="1" x14ac:dyDescent="0.2">
      <c r="A27" s="46">
        <v>7</v>
      </c>
      <c r="B27" s="683" t="s">
        <v>822</v>
      </c>
      <c r="C27" s="684"/>
      <c r="D27" s="47" t="s">
        <v>823</v>
      </c>
      <c r="E27" s="9">
        <v>10</v>
      </c>
      <c r="F27" s="28">
        <f t="shared" si="0"/>
        <v>5584521.2999999998</v>
      </c>
      <c r="G27" s="28">
        <f t="shared" si="1"/>
        <v>3702632.5</v>
      </c>
      <c r="H27" s="8">
        <f t="shared" si="2"/>
        <v>2</v>
      </c>
      <c r="I27" s="8">
        <f t="shared" si="2"/>
        <v>2</v>
      </c>
      <c r="J27" s="5">
        <v>0</v>
      </c>
      <c r="K27" s="67">
        <v>0</v>
      </c>
      <c r="L27" s="5">
        <v>2</v>
      </c>
      <c r="M27" s="3">
        <v>2</v>
      </c>
      <c r="N27" s="5">
        <v>0</v>
      </c>
      <c r="O27" s="3">
        <v>0</v>
      </c>
      <c r="P27" s="5"/>
      <c r="Q27" s="3"/>
      <c r="R27" s="29">
        <f t="shared" si="3"/>
        <v>2</v>
      </c>
      <c r="S27" s="29">
        <f t="shared" si="3"/>
        <v>2</v>
      </c>
      <c r="T27" s="29">
        <f t="shared" si="4"/>
        <v>0</v>
      </c>
      <c r="U27" s="30"/>
      <c r="V27" s="3" t="e">
        <f t="shared" si="5"/>
        <v>#DIV/0!</v>
      </c>
      <c r="W27" s="3">
        <f t="shared" si="6"/>
        <v>66.301698947768358</v>
      </c>
      <c r="X27" s="3">
        <v>0</v>
      </c>
    </row>
    <row r="28" spans="1:24" ht="56.25" customHeight="1" x14ac:dyDescent="0.2">
      <c r="A28" s="46">
        <v>8</v>
      </c>
      <c r="B28" s="683" t="s">
        <v>824</v>
      </c>
      <c r="C28" s="684"/>
      <c r="D28" s="47" t="s">
        <v>825</v>
      </c>
      <c r="E28" s="9">
        <v>11</v>
      </c>
      <c r="F28" s="28">
        <f t="shared" si="0"/>
        <v>6142973.4299999997</v>
      </c>
      <c r="G28" s="28">
        <f t="shared" si="1"/>
        <v>4072895.75</v>
      </c>
      <c r="H28" s="8">
        <f t="shared" si="2"/>
        <v>3</v>
      </c>
      <c r="I28" s="8">
        <f t="shared" si="2"/>
        <v>4</v>
      </c>
      <c r="J28" s="5">
        <v>2</v>
      </c>
      <c r="K28" s="67">
        <v>2</v>
      </c>
      <c r="L28" s="5">
        <v>1</v>
      </c>
      <c r="M28" s="3">
        <v>2</v>
      </c>
      <c r="N28" s="5">
        <v>0</v>
      </c>
      <c r="O28" s="3">
        <v>0</v>
      </c>
      <c r="P28" s="5"/>
      <c r="Q28" s="3"/>
      <c r="R28" s="29">
        <f t="shared" si="3"/>
        <v>3</v>
      </c>
      <c r="S28" s="29">
        <f t="shared" si="3"/>
        <v>4</v>
      </c>
      <c r="T28" s="29">
        <f t="shared" si="4"/>
        <v>1</v>
      </c>
      <c r="U28" s="30"/>
      <c r="V28" s="3" t="e">
        <f t="shared" si="5"/>
        <v>#DIV/0!</v>
      </c>
      <c r="W28" s="3">
        <f t="shared" si="6"/>
        <v>66.301698947768358</v>
      </c>
      <c r="X28" s="3" t="e">
        <f t="shared" si="7"/>
        <v>#DIV/0!</v>
      </c>
    </row>
    <row r="29" spans="1:24" ht="70.5" customHeight="1" x14ac:dyDescent="0.2">
      <c r="A29" s="46">
        <v>9</v>
      </c>
      <c r="B29" s="683" t="s">
        <v>826</v>
      </c>
      <c r="C29" s="684"/>
      <c r="D29" s="462" t="s">
        <v>827</v>
      </c>
      <c r="E29" s="9">
        <v>11</v>
      </c>
      <c r="F29" s="28">
        <f t="shared" si="0"/>
        <v>6142973.4299999997</v>
      </c>
      <c r="G29" s="28">
        <f t="shared" si="1"/>
        <v>4072895.75</v>
      </c>
      <c r="H29" s="8">
        <f t="shared" si="2"/>
        <v>2</v>
      </c>
      <c r="I29" s="8">
        <f t="shared" si="2"/>
        <v>0</v>
      </c>
      <c r="J29" s="5">
        <v>1</v>
      </c>
      <c r="K29" s="67">
        <v>0</v>
      </c>
      <c r="L29" s="5">
        <v>1</v>
      </c>
      <c r="M29" s="3">
        <v>0</v>
      </c>
      <c r="N29" s="5">
        <v>0</v>
      </c>
      <c r="O29" s="3">
        <v>0</v>
      </c>
      <c r="P29" s="5"/>
      <c r="Q29" s="3"/>
      <c r="R29" s="29">
        <f t="shared" si="3"/>
        <v>2</v>
      </c>
      <c r="S29" s="29">
        <f t="shared" si="3"/>
        <v>0</v>
      </c>
      <c r="T29" s="29">
        <f t="shared" si="4"/>
        <v>-2</v>
      </c>
      <c r="U29" s="122"/>
      <c r="V29" s="3" t="e">
        <f t="shared" si="5"/>
        <v>#DIV/0!</v>
      </c>
      <c r="W29" s="3">
        <f t="shared" si="6"/>
        <v>66.301698947768358</v>
      </c>
      <c r="X29" s="3">
        <v>0</v>
      </c>
    </row>
    <row r="30" spans="1:24" s="1" customFormat="1" ht="36.75" customHeight="1" x14ac:dyDescent="0.2">
      <c r="A30" s="575" t="s">
        <v>25</v>
      </c>
      <c r="B30" s="576"/>
      <c r="C30" s="577"/>
      <c r="D30" s="9"/>
      <c r="E30" s="9">
        <f>SUM(E20:E29)</f>
        <v>100</v>
      </c>
      <c r="F30" s="10">
        <v>55845213</v>
      </c>
      <c r="G30" s="56">
        <v>37026325</v>
      </c>
      <c r="H30" s="9">
        <f t="shared" ref="H30:Q30" si="8">SUM(H20:H29)</f>
        <v>61</v>
      </c>
      <c r="I30" s="9">
        <f t="shared" si="8"/>
        <v>81</v>
      </c>
      <c r="J30" s="9">
        <f t="shared" si="8"/>
        <v>25</v>
      </c>
      <c r="K30" s="9">
        <f t="shared" si="8"/>
        <v>29</v>
      </c>
      <c r="L30" s="9">
        <f t="shared" si="8"/>
        <v>25</v>
      </c>
      <c r="M30" s="9">
        <f t="shared" si="8"/>
        <v>31</v>
      </c>
      <c r="N30" s="9">
        <f t="shared" si="8"/>
        <v>11</v>
      </c>
      <c r="O30" s="9">
        <f t="shared" si="8"/>
        <v>21</v>
      </c>
      <c r="P30" s="9">
        <f t="shared" si="8"/>
        <v>0</v>
      </c>
      <c r="Q30" s="9">
        <f t="shared" si="8"/>
        <v>0</v>
      </c>
      <c r="R30" s="8">
        <f>J30+L30+N30+P30</f>
        <v>61</v>
      </c>
      <c r="S30" s="8">
        <f>K30+M30+O30+Q30</f>
        <v>81</v>
      </c>
      <c r="T30" s="8">
        <f>S30-R30</f>
        <v>20</v>
      </c>
      <c r="U30" s="3"/>
      <c r="V30" s="3">
        <f t="shared" si="5"/>
        <v>190.90909090909091</v>
      </c>
      <c r="W30" s="3">
        <f t="shared" si="6"/>
        <v>66.301698947768358</v>
      </c>
      <c r="X30" s="3">
        <f t="shared" si="7"/>
        <v>34.729461353592953</v>
      </c>
    </row>
    <row r="31" spans="1:24" s="4" customFormat="1" ht="14.25" customHeight="1" x14ac:dyDescent="0.2">
      <c r="F31" s="6"/>
    </row>
    <row r="32" spans="1:24" s="4" customFormat="1" ht="14.25" customHeight="1" x14ac:dyDescent="0.2">
      <c r="B32" s="7" t="s">
        <v>26</v>
      </c>
      <c r="F32" s="6"/>
      <c r="H32" s="4" t="s">
        <v>27</v>
      </c>
    </row>
    <row r="33" spans="2:16" x14ac:dyDescent="0.2">
      <c r="J33" s="115"/>
      <c r="K33" s="115"/>
      <c r="L33" s="115"/>
      <c r="M33" s="115"/>
      <c r="N33" s="115"/>
      <c r="O33" s="115"/>
      <c r="P33" s="115"/>
    </row>
    <row r="34" spans="2:16" x14ac:dyDescent="0.2">
      <c r="J34" s="115"/>
      <c r="K34" s="115"/>
      <c r="L34" s="115"/>
      <c r="M34" s="115"/>
      <c r="N34" s="115"/>
      <c r="O34" s="115"/>
      <c r="P34" s="115"/>
    </row>
    <row r="35" spans="2:16" x14ac:dyDescent="0.2">
      <c r="J35" s="115"/>
      <c r="K35" s="115"/>
      <c r="L35" s="115"/>
      <c r="M35" s="115"/>
      <c r="N35" s="115"/>
      <c r="O35" s="115"/>
      <c r="P35" s="115"/>
    </row>
    <row r="36" spans="2:16" x14ac:dyDescent="0.2">
      <c r="B36" s="713"/>
      <c r="C36" s="713"/>
      <c r="D36" s="713"/>
      <c r="E36" s="713"/>
      <c r="F36" s="713"/>
      <c r="G36" s="713"/>
      <c r="H36" s="713"/>
      <c r="I36" s="713"/>
      <c r="J36" s="713"/>
      <c r="K36" s="115"/>
      <c r="L36" s="115"/>
      <c r="M36" s="115"/>
      <c r="N36" s="115"/>
      <c r="O36" s="115"/>
      <c r="P36" s="115"/>
    </row>
    <row r="37" spans="2:16" x14ac:dyDescent="0.2">
      <c r="J37" s="115"/>
      <c r="K37" s="115"/>
      <c r="L37" s="115"/>
      <c r="M37" s="115"/>
      <c r="N37" s="115"/>
      <c r="O37" s="115"/>
      <c r="P37" s="115"/>
    </row>
    <row r="38" spans="2:16" x14ac:dyDescent="0.2">
      <c r="J38" s="115"/>
      <c r="K38" s="115"/>
      <c r="L38" s="115"/>
      <c r="M38" s="115"/>
      <c r="N38" s="115"/>
      <c r="O38" s="115"/>
      <c r="P38" s="115"/>
    </row>
    <row r="39" spans="2:16" x14ac:dyDescent="0.2">
      <c r="J39" s="115"/>
      <c r="K39" s="115"/>
      <c r="L39" s="115"/>
      <c r="M39" s="115"/>
      <c r="N39" s="115"/>
      <c r="O39" s="115"/>
      <c r="P39" s="115"/>
    </row>
    <row r="40" spans="2:16" x14ac:dyDescent="0.2">
      <c r="J40" s="115"/>
      <c r="K40" s="115"/>
      <c r="L40" s="115"/>
      <c r="M40" s="115"/>
      <c r="N40" s="115"/>
      <c r="O40" s="115"/>
      <c r="P40" s="115"/>
    </row>
    <row r="41" spans="2:16" x14ac:dyDescent="0.2">
      <c r="J41" s="115"/>
      <c r="K41" s="115"/>
      <c r="L41" s="115"/>
      <c r="M41" s="115"/>
      <c r="N41" s="115"/>
      <c r="O41" s="115"/>
      <c r="P41" s="115"/>
    </row>
    <row r="42" spans="2:16" x14ac:dyDescent="0.2">
      <c r="J42" s="115"/>
      <c r="K42" s="115"/>
      <c r="L42" s="115"/>
      <c r="M42" s="115"/>
      <c r="N42" s="115"/>
      <c r="O42" s="115"/>
      <c r="P42" s="115"/>
    </row>
    <row r="43" spans="2:16" x14ac:dyDescent="0.2">
      <c r="J43" s="115"/>
      <c r="K43" s="115"/>
      <c r="L43" s="115"/>
      <c r="M43" s="115"/>
      <c r="N43" s="115"/>
      <c r="O43" s="115"/>
      <c r="P43" s="115"/>
    </row>
    <row r="44" spans="2:16" x14ac:dyDescent="0.2">
      <c r="J44" s="115"/>
      <c r="K44" s="115"/>
      <c r="L44" s="115"/>
      <c r="M44" s="115"/>
      <c r="N44" s="115"/>
      <c r="O44" s="115"/>
      <c r="P44" s="115"/>
    </row>
    <row r="45" spans="2:16" x14ac:dyDescent="0.2">
      <c r="J45" s="115"/>
      <c r="K45" s="115"/>
      <c r="L45" s="115"/>
      <c r="M45" s="115"/>
      <c r="N45" s="115"/>
      <c r="O45" s="115"/>
      <c r="P45" s="115"/>
    </row>
    <row r="46" spans="2:16" x14ac:dyDescent="0.2">
      <c r="J46" s="115"/>
      <c r="K46" s="115"/>
      <c r="L46" s="115"/>
      <c r="M46" s="115"/>
      <c r="N46" s="115"/>
      <c r="O46" s="115"/>
      <c r="P46" s="115"/>
    </row>
    <row r="47" spans="2:16" x14ac:dyDescent="0.2">
      <c r="J47" s="115"/>
      <c r="K47" s="115"/>
      <c r="L47" s="115"/>
      <c r="M47" s="115"/>
      <c r="N47" s="115"/>
      <c r="O47" s="115"/>
      <c r="P47" s="115"/>
    </row>
    <row r="48" spans="2:16" x14ac:dyDescent="0.2">
      <c r="J48" s="115"/>
      <c r="K48" s="115"/>
      <c r="L48" s="115"/>
      <c r="M48" s="115"/>
      <c r="N48" s="115"/>
      <c r="O48" s="115"/>
      <c r="P48" s="115"/>
    </row>
    <row r="49" spans="10:16" x14ac:dyDescent="0.2">
      <c r="J49" s="115"/>
      <c r="K49" s="115"/>
      <c r="L49" s="115"/>
      <c r="M49" s="115"/>
      <c r="N49" s="115"/>
      <c r="O49" s="115"/>
      <c r="P49" s="115"/>
    </row>
  </sheetData>
  <mergeCells count="33">
    <mergeCell ref="B27:C27"/>
    <mergeCell ref="B28:C28"/>
    <mergeCell ref="B29:C29"/>
    <mergeCell ref="A30:C30"/>
    <mergeCell ref="B36:J36"/>
    <mergeCell ref="B26:C26"/>
    <mergeCell ref="N19:O19"/>
    <mergeCell ref="P19:Q19"/>
    <mergeCell ref="R19:T19"/>
    <mergeCell ref="U19:U20"/>
    <mergeCell ref="B21:C21"/>
    <mergeCell ref="B22:C22"/>
    <mergeCell ref="B23:C23"/>
    <mergeCell ref="B24:C24"/>
    <mergeCell ref="B25:C25"/>
    <mergeCell ref="V19:X19"/>
    <mergeCell ref="B20:C20"/>
    <mergeCell ref="A7:X7"/>
    <mergeCell ref="A16:X16"/>
    <mergeCell ref="A17:X17"/>
    <mergeCell ref="A19:C19"/>
    <mergeCell ref="D19:D20"/>
    <mergeCell ref="E19:E20"/>
    <mergeCell ref="F19:G19"/>
    <mergeCell ref="H19:I19"/>
    <mergeCell ref="J19:K19"/>
    <mergeCell ref="L19:M19"/>
    <mergeCell ref="A6:X6"/>
    <mergeCell ref="A1:X1"/>
    <mergeCell ref="A2:X2"/>
    <mergeCell ref="A3:X3"/>
    <mergeCell ref="A4:X4"/>
    <mergeCell ref="A5:X5"/>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1"/>
  <sheetViews>
    <sheetView topLeftCell="A24" workbookViewId="0">
      <selection activeCell="F30" sqref="F30"/>
    </sheetView>
  </sheetViews>
  <sheetFormatPr baseColWidth="10" defaultRowHeight="12.75" x14ac:dyDescent="0.2"/>
  <cols>
    <col min="1" max="1" width="9.85546875" style="35" customWidth="1"/>
    <col min="2" max="2" width="45.140625" style="35" bestFit="1" customWidth="1"/>
    <col min="3" max="3" width="12.42578125" style="35" customWidth="1"/>
    <col min="4" max="6" width="10.85546875" style="35" customWidth="1"/>
    <col min="7" max="12" width="10.85546875" style="35" hidden="1" customWidth="1"/>
    <col min="13" max="14" width="10.85546875" style="35" customWidth="1"/>
    <col min="15" max="17" width="10.85546875" style="35" hidden="1" customWidth="1"/>
    <col min="18" max="19" width="9.28515625" style="35" hidden="1" customWidth="1"/>
    <col min="20" max="20" width="20.28515625" style="35" customWidth="1"/>
    <col min="21" max="23" width="8.85546875" style="35" customWidth="1"/>
    <col min="24" max="16384" width="11.42578125" style="35"/>
  </cols>
  <sheetData>
    <row r="1" spans="1:23"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row>
    <row r="2" spans="1:23"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row>
    <row r="3" spans="1:23"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row>
    <row r="4" spans="1:23"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row>
    <row r="5" spans="1:23"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row>
    <row r="6" spans="1:23"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row>
    <row r="7" spans="1:23" hidden="1" x14ac:dyDescent="0.2">
      <c r="A7" s="591" t="s">
        <v>130</v>
      </c>
      <c r="B7" s="591"/>
      <c r="C7" s="591"/>
      <c r="D7" s="591"/>
      <c r="E7" s="591"/>
      <c r="F7" s="591"/>
      <c r="G7" s="591"/>
      <c r="H7" s="591"/>
      <c r="I7" s="591"/>
      <c r="J7" s="591"/>
      <c r="K7" s="591"/>
      <c r="L7" s="591"/>
      <c r="M7" s="591"/>
      <c r="N7" s="591"/>
      <c r="O7" s="591"/>
      <c r="P7" s="591"/>
      <c r="Q7" s="591"/>
      <c r="R7" s="591"/>
      <c r="S7" s="591"/>
      <c r="T7" s="591"/>
    </row>
    <row r="8" spans="1:23" x14ac:dyDescent="0.2">
      <c r="A8" s="23"/>
      <c r="B8" s="23"/>
      <c r="C8" s="23"/>
      <c r="D8" s="23"/>
      <c r="E8" s="23"/>
      <c r="F8" s="23"/>
      <c r="G8" s="23"/>
      <c r="H8" s="23"/>
      <c r="I8" s="23"/>
      <c r="J8" s="23"/>
      <c r="K8" s="23"/>
      <c r="L8" s="23"/>
      <c r="M8" s="23"/>
      <c r="N8" s="23"/>
      <c r="O8" s="23"/>
      <c r="P8" s="23"/>
      <c r="Q8" s="23"/>
      <c r="R8" s="23"/>
      <c r="S8" s="23"/>
      <c r="T8" s="23"/>
    </row>
    <row r="9" spans="1:23" x14ac:dyDescent="0.2">
      <c r="A9" s="285" t="s">
        <v>423</v>
      </c>
      <c r="B9" s="481" t="s">
        <v>869</v>
      </c>
      <c r="C9" s="481"/>
      <c r="D9" s="481"/>
      <c r="E9" s="481"/>
      <c r="F9" s="481"/>
      <c r="G9" s="481"/>
      <c r="H9" s="481"/>
      <c r="I9" s="481"/>
      <c r="J9" s="481"/>
      <c r="K9" s="481"/>
      <c r="L9" s="1"/>
      <c r="M9" s="1"/>
      <c r="N9" s="1"/>
      <c r="O9" s="1"/>
      <c r="P9" s="1"/>
    </row>
    <row r="10" spans="1:23" x14ac:dyDescent="0.2">
      <c r="A10" s="285" t="s">
        <v>1</v>
      </c>
      <c r="B10" s="481" t="s">
        <v>870</v>
      </c>
      <c r="C10" s="481"/>
      <c r="D10" s="481"/>
      <c r="E10" s="481"/>
      <c r="F10" s="481"/>
      <c r="G10" s="481"/>
      <c r="H10" s="481"/>
      <c r="I10" s="481"/>
      <c r="J10" s="481"/>
      <c r="K10" s="481"/>
      <c r="L10" s="4"/>
      <c r="M10" s="4"/>
      <c r="N10" s="4"/>
      <c r="O10" s="4"/>
      <c r="P10" s="4"/>
    </row>
    <row r="11" spans="1:23" x14ac:dyDescent="0.2">
      <c r="A11" s="285" t="s">
        <v>426</v>
      </c>
      <c r="B11" s="481" t="s">
        <v>871</v>
      </c>
      <c r="C11" s="481"/>
      <c r="D11" s="481"/>
      <c r="E11" s="481"/>
      <c r="F11" s="481"/>
      <c r="G11" s="481"/>
      <c r="H11" s="481"/>
      <c r="I11" s="481"/>
      <c r="J11" s="481"/>
      <c r="K11" s="481"/>
      <c r="L11" s="4"/>
      <c r="M11" s="4"/>
      <c r="N11" s="4"/>
      <c r="O11" s="4"/>
      <c r="P11" s="4"/>
    </row>
    <row r="12" spans="1:23" x14ac:dyDescent="0.2">
      <c r="A12" s="285" t="s">
        <v>7</v>
      </c>
      <c r="B12" s="481" t="s">
        <v>872</v>
      </c>
      <c r="C12" s="481"/>
      <c r="D12" s="481"/>
      <c r="E12" s="481"/>
      <c r="F12" s="481"/>
      <c r="G12" s="481"/>
      <c r="H12" s="481"/>
      <c r="I12" s="481"/>
      <c r="J12" s="481"/>
      <c r="K12" s="481"/>
      <c r="L12" s="4"/>
      <c r="M12" s="4"/>
      <c r="N12" s="4"/>
      <c r="O12" s="4"/>
      <c r="P12" s="4"/>
    </row>
    <row r="13" spans="1:23" x14ac:dyDescent="0.2">
      <c r="A13" s="285" t="s">
        <v>411</v>
      </c>
      <c r="B13" s="481" t="s">
        <v>873</v>
      </c>
      <c r="C13" s="481"/>
      <c r="D13" s="481"/>
      <c r="E13" s="481"/>
      <c r="F13" s="481"/>
      <c r="G13" s="481"/>
      <c r="H13" s="481"/>
      <c r="I13" s="481"/>
      <c r="J13" s="481"/>
      <c r="K13" s="481"/>
      <c r="L13" s="4"/>
      <c r="M13" s="4"/>
      <c r="N13" s="4"/>
      <c r="O13" s="4"/>
      <c r="P13" s="4"/>
    </row>
    <row r="14" spans="1:23" x14ac:dyDescent="0.2">
      <c r="A14" s="1"/>
      <c r="B14" s="1"/>
      <c r="C14" s="1"/>
      <c r="D14" s="1"/>
      <c r="E14" s="1"/>
      <c r="F14" s="1"/>
      <c r="G14" s="1"/>
      <c r="H14" s="1"/>
      <c r="I14" s="1"/>
      <c r="J14" s="1"/>
      <c r="K14" s="4"/>
      <c r="L14" s="4"/>
      <c r="M14" s="4"/>
      <c r="N14" s="4"/>
      <c r="O14" s="4"/>
      <c r="P14" s="4" t="s">
        <v>40</v>
      </c>
      <c r="W14" s="35" t="s">
        <v>254</v>
      </c>
    </row>
    <row r="15" spans="1:23" x14ac:dyDescent="0.2">
      <c r="A15" s="591" t="s">
        <v>4</v>
      </c>
      <c r="B15" s="591"/>
      <c r="C15" s="591"/>
      <c r="D15" s="591"/>
      <c r="E15" s="591"/>
      <c r="F15" s="591"/>
      <c r="G15" s="591"/>
      <c r="H15" s="591"/>
      <c r="I15" s="591"/>
      <c r="J15" s="591"/>
      <c r="K15" s="591"/>
      <c r="L15" s="591"/>
      <c r="M15" s="591"/>
      <c r="N15" s="591"/>
      <c r="O15" s="591"/>
      <c r="P15" s="591"/>
      <c r="Q15" s="591"/>
      <c r="R15" s="591"/>
      <c r="S15" s="591"/>
      <c r="T15" s="591"/>
      <c r="U15" s="591"/>
      <c r="V15" s="591"/>
      <c r="W15" s="591"/>
    </row>
    <row r="16" spans="1:23" ht="41.25" customHeight="1" x14ac:dyDescent="0.2">
      <c r="A16" s="592" t="s">
        <v>874</v>
      </c>
      <c r="B16" s="592"/>
      <c r="C16" s="592"/>
      <c r="D16" s="592"/>
      <c r="E16" s="592"/>
      <c r="F16" s="592"/>
      <c r="G16" s="592"/>
      <c r="H16" s="592"/>
      <c r="I16" s="592"/>
      <c r="J16" s="592"/>
      <c r="K16" s="592"/>
      <c r="L16" s="592"/>
      <c r="M16" s="592"/>
      <c r="N16" s="592"/>
      <c r="O16" s="592"/>
      <c r="P16" s="592"/>
      <c r="Q16" s="592"/>
      <c r="R16" s="592"/>
      <c r="S16" s="592"/>
      <c r="T16" s="592"/>
      <c r="U16" s="592"/>
      <c r="V16" s="592"/>
      <c r="W16" s="592"/>
    </row>
    <row r="17" spans="1:23" x14ac:dyDescent="0.2">
      <c r="A17" s="4"/>
      <c r="B17" s="4"/>
      <c r="C17" s="4"/>
      <c r="D17" s="4"/>
      <c r="E17" s="4"/>
      <c r="F17" s="4"/>
      <c r="G17" s="4"/>
      <c r="H17" s="4"/>
      <c r="I17" s="4"/>
      <c r="J17" s="4"/>
      <c r="K17" s="4"/>
      <c r="L17" s="4"/>
      <c r="M17" s="4"/>
      <c r="N17" s="4"/>
      <c r="O17" s="4"/>
      <c r="P17" s="4"/>
    </row>
    <row r="18" spans="1:23" ht="12.75" customHeight="1" x14ac:dyDescent="0.2">
      <c r="A18" s="588" t="s">
        <v>5</v>
      </c>
      <c r="B18" s="589"/>
      <c r="C18" s="578" t="s">
        <v>8</v>
      </c>
      <c r="D18" s="578" t="s">
        <v>18</v>
      </c>
      <c r="E18" s="580" t="s">
        <v>19</v>
      </c>
      <c r="F18" s="581"/>
      <c r="G18" s="580" t="s">
        <v>20</v>
      </c>
      <c r="H18" s="581"/>
      <c r="I18" s="588" t="s">
        <v>14</v>
      </c>
      <c r="J18" s="590"/>
      <c r="K18" s="588" t="s">
        <v>10</v>
      </c>
      <c r="L18" s="590"/>
      <c r="M18" s="588" t="s">
        <v>13</v>
      </c>
      <c r="N18" s="590"/>
      <c r="O18" s="588" t="s">
        <v>15</v>
      </c>
      <c r="P18" s="590"/>
      <c r="Q18" s="586" t="s">
        <v>28</v>
      </c>
      <c r="R18" s="586"/>
      <c r="S18" s="586"/>
      <c r="T18" s="598" t="s">
        <v>29</v>
      </c>
      <c r="U18" s="580" t="s">
        <v>31</v>
      </c>
      <c r="V18" s="587"/>
      <c r="W18" s="581"/>
    </row>
    <row r="19" spans="1:23" ht="18.75" customHeight="1" x14ac:dyDescent="0.2">
      <c r="A19" s="26" t="s">
        <v>17</v>
      </c>
      <c r="B19" s="26" t="s">
        <v>6</v>
      </c>
      <c r="C19" s="579"/>
      <c r="D19" s="579"/>
      <c r="E19" s="25" t="s">
        <v>21</v>
      </c>
      <c r="F19" s="25" t="s">
        <v>22</v>
      </c>
      <c r="G19" s="25" t="s">
        <v>23</v>
      </c>
      <c r="H19" s="25" t="s">
        <v>24</v>
      </c>
      <c r="I19" s="2" t="s">
        <v>11</v>
      </c>
      <c r="J19" s="2" t="s">
        <v>12</v>
      </c>
      <c r="K19" s="2" t="s">
        <v>11</v>
      </c>
      <c r="L19" s="2" t="s">
        <v>12</v>
      </c>
      <c r="M19" s="2" t="s">
        <v>11</v>
      </c>
      <c r="N19" s="2" t="s">
        <v>12</v>
      </c>
      <c r="O19" s="2" t="s">
        <v>11</v>
      </c>
      <c r="P19" s="2" t="s">
        <v>12</v>
      </c>
      <c r="Q19" s="2" t="s">
        <v>11</v>
      </c>
      <c r="R19" s="2" t="s">
        <v>12</v>
      </c>
      <c r="S19" s="2" t="s">
        <v>30</v>
      </c>
      <c r="T19" s="598"/>
      <c r="U19" s="25" t="s">
        <v>32</v>
      </c>
      <c r="V19" s="25" t="s">
        <v>33</v>
      </c>
      <c r="W19" s="25" t="s">
        <v>34</v>
      </c>
    </row>
    <row r="20" spans="1:23" ht="57.75" customHeight="1" x14ac:dyDescent="0.2">
      <c r="A20" s="277">
        <v>1</v>
      </c>
      <c r="B20" s="482" t="s">
        <v>875</v>
      </c>
      <c r="C20" s="278" t="s">
        <v>876</v>
      </c>
      <c r="D20" s="278">
        <v>16</v>
      </c>
      <c r="E20" s="28">
        <f>$E$29*D20/100</f>
        <v>93090.4</v>
      </c>
      <c r="F20" s="28">
        <f>$F$29*D20/100</f>
        <v>54428</v>
      </c>
      <c r="G20" s="281">
        <f>I20+K20+M20+O20</f>
        <v>34</v>
      </c>
      <c r="H20" s="281">
        <f>J20+L20+N20+P20</f>
        <v>36</v>
      </c>
      <c r="I20" s="277">
        <v>14</v>
      </c>
      <c r="J20" s="281">
        <v>16</v>
      </c>
      <c r="K20" s="277">
        <v>14</v>
      </c>
      <c r="L20" s="281">
        <v>18</v>
      </c>
      <c r="M20" s="277">
        <v>6</v>
      </c>
      <c r="N20" s="281">
        <v>2</v>
      </c>
      <c r="O20" s="277"/>
      <c r="P20" s="281"/>
      <c r="Q20" s="29">
        <f t="shared" ref="Q20:R23" si="0">I20+K20+M20+O20</f>
        <v>34</v>
      </c>
      <c r="R20" s="29">
        <f t="shared" si="0"/>
        <v>36</v>
      </c>
      <c r="S20" s="29">
        <f>R20-Q20</f>
        <v>2</v>
      </c>
      <c r="T20" s="30"/>
      <c r="U20" s="3">
        <f>N20/M20*100</f>
        <v>33.333333333333329</v>
      </c>
      <c r="V20" s="3">
        <f>F20/E20*100</f>
        <v>58.467897871316488</v>
      </c>
      <c r="W20" s="3">
        <f>V20/U20*100</f>
        <v>175.40369361394949</v>
      </c>
    </row>
    <row r="21" spans="1:23" ht="48.75" customHeight="1" x14ac:dyDescent="0.2">
      <c r="A21" s="277">
        <v>2</v>
      </c>
      <c r="B21" s="482" t="s">
        <v>877</v>
      </c>
      <c r="C21" s="278" t="s">
        <v>823</v>
      </c>
      <c r="D21" s="278">
        <v>9</v>
      </c>
      <c r="E21" s="28">
        <f t="shared" ref="E21:E28" si="1">$E$29*D21/100</f>
        <v>52363.35</v>
      </c>
      <c r="F21" s="28">
        <f t="shared" ref="F21:F28" si="2">$F$29*D21/100</f>
        <v>30615.75</v>
      </c>
      <c r="G21" s="281">
        <f t="shared" ref="G21:H28" si="3">I21+K21+M21+O21</f>
        <v>3</v>
      </c>
      <c r="H21" s="281">
        <f t="shared" si="3"/>
        <v>6</v>
      </c>
      <c r="I21" s="277">
        <v>1</v>
      </c>
      <c r="J21" s="281">
        <v>1</v>
      </c>
      <c r="K21" s="277">
        <v>1</v>
      </c>
      <c r="L21" s="281">
        <v>1</v>
      </c>
      <c r="M21" s="277">
        <v>1</v>
      </c>
      <c r="N21" s="281">
        <v>4</v>
      </c>
      <c r="O21" s="277"/>
      <c r="P21" s="281"/>
      <c r="Q21" s="29">
        <f t="shared" si="0"/>
        <v>3</v>
      </c>
      <c r="R21" s="29">
        <f t="shared" si="0"/>
        <v>6</v>
      </c>
      <c r="S21" s="29">
        <f>R21-Q21</f>
        <v>3</v>
      </c>
      <c r="T21" s="30"/>
      <c r="U21" s="3">
        <f t="shared" ref="U21:U29" si="4">N21/M21*100</f>
        <v>400</v>
      </c>
      <c r="V21" s="3">
        <f t="shared" ref="V21:V29" si="5">F21/E21*100</f>
        <v>58.467897871316488</v>
      </c>
      <c r="W21" s="3">
        <f t="shared" ref="W21:W29" si="6">V21/U21*100</f>
        <v>14.616974467829122</v>
      </c>
    </row>
    <row r="22" spans="1:23" ht="48.75" customHeight="1" x14ac:dyDescent="0.2">
      <c r="A22" s="277">
        <v>3</v>
      </c>
      <c r="B22" s="482" t="s">
        <v>878</v>
      </c>
      <c r="C22" s="278" t="s">
        <v>879</v>
      </c>
      <c r="D22" s="278">
        <v>9</v>
      </c>
      <c r="E22" s="28">
        <f t="shared" si="1"/>
        <v>52363.35</v>
      </c>
      <c r="F22" s="28">
        <f t="shared" si="2"/>
        <v>30615.75</v>
      </c>
      <c r="G22" s="281">
        <f t="shared" si="3"/>
        <v>30</v>
      </c>
      <c r="H22" s="281">
        <f t="shared" si="3"/>
        <v>41</v>
      </c>
      <c r="I22" s="277">
        <v>10</v>
      </c>
      <c r="J22" s="281">
        <v>10</v>
      </c>
      <c r="K22" s="277">
        <v>10</v>
      </c>
      <c r="L22" s="281">
        <v>17</v>
      </c>
      <c r="M22" s="277">
        <v>10</v>
      </c>
      <c r="N22" s="281">
        <v>14</v>
      </c>
      <c r="O22" s="277"/>
      <c r="P22" s="281"/>
      <c r="Q22" s="29"/>
      <c r="R22" s="29"/>
      <c r="S22" s="29"/>
      <c r="T22" s="30"/>
      <c r="U22" s="3">
        <f t="shared" si="4"/>
        <v>140</v>
      </c>
      <c r="V22" s="3">
        <f t="shared" si="5"/>
        <v>58.467897871316488</v>
      </c>
      <c r="W22" s="3">
        <f t="shared" si="6"/>
        <v>41.762784193797494</v>
      </c>
    </row>
    <row r="23" spans="1:23" ht="48" customHeight="1" x14ac:dyDescent="0.2">
      <c r="A23" s="277">
        <v>4</v>
      </c>
      <c r="B23" s="482" t="s">
        <v>880</v>
      </c>
      <c r="C23" s="278" t="s">
        <v>823</v>
      </c>
      <c r="D23" s="278">
        <v>20</v>
      </c>
      <c r="E23" s="28">
        <f t="shared" si="1"/>
        <v>116363</v>
      </c>
      <c r="F23" s="28">
        <f t="shared" si="2"/>
        <v>68035</v>
      </c>
      <c r="G23" s="281">
        <f t="shared" si="3"/>
        <v>1</v>
      </c>
      <c r="H23" s="281">
        <f t="shared" si="3"/>
        <v>0</v>
      </c>
      <c r="I23" s="277">
        <v>0</v>
      </c>
      <c r="J23" s="281">
        <v>0</v>
      </c>
      <c r="K23" s="277">
        <v>0</v>
      </c>
      <c r="L23" s="281">
        <v>0</v>
      </c>
      <c r="M23" s="277">
        <v>1</v>
      </c>
      <c r="N23" s="281">
        <v>0</v>
      </c>
      <c r="O23" s="277"/>
      <c r="P23" s="281"/>
      <c r="Q23" s="29">
        <f t="shared" si="0"/>
        <v>1</v>
      </c>
      <c r="R23" s="29">
        <f t="shared" si="0"/>
        <v>0</v>
      </c>
      <c r="S23" s="29">
        <f>R23-Q23</f>
        <v>-1</v>
      </c>
      <c r="T23" s="30"/>
      <c r="U23" s="3">
        <f t="shared" si="4"/>
        <v>0</v>
      </c>
      <c r="V23" s="3">
        <f t="shared" si="5"/>
        <v>58.467897871316488</v>
      </c>
      <c r="W23" s="3">
        <v>0</v>
      </c>
    </row>
    <row r="24" spans="1:23" ht="51" x14ac:dyDescent="0.2">
      <c r="A24" s="277">
        <v>5</v>
      </c>
      <c r="B24" s="482" t="s">
        <v>881</v>
      </c>
      <c r="C24" s="278" t="s">
        <v>879</v>
      </c>
      <c r="D24" s="278">
        <v>10</v>
      </c>
      <c r="E24" s="28">
        <f t="shared" si="1"/>
        <v>58181.5</v>
      </c>
      <c r="F24" s="28">
        <f t="shared" si="2"/>
        <v>34017.5</v>
      </c>
      <c r="G24" s="281">
        <f t="shared" si="3"/>
        <v>34</v>
      </c>
      <c r="H24" s="281">
        <f t="shared" si="3"/>
        <v>35</v>
      </c>
      <c r="I24" s="277">
        <v>14</v>
      </c>
      <c r="J24" s="281">
        <v>17</v>
      </c>
      <c r="K24" s="277">
        <v>14</v>
      </c>
      <c r="L24" s="281">
        <v>16</v>
      </c>
      <c r="M24" s="277">
        <v>6</v>
      </c>
      <c r="N24" s="281">
        <v>2</v>
      </c>
      <c r="O24" s="277"/>
      <c r="P24" s="281"/>
      <c r="Q24" s="29"/>
      <c r="R24" s="29"/>
      <c r="S24" s="29"/>
      <c r="T24" s="30"/>
      <c r="U24" s="3">
        <f t="shared" si="4"/>
        <v>33.333333333333329</v>
      </c>
      <c r="V24" s="3">
        <f t="shared" si="5"/>
        <v>58.467897871316488</v>
      </c>
      <c r="W24" s="3">
        <f t="shared" si="6"/>
        <v>175.40369361394949</v>
      </c>
    </row>
    <row r="25" spans="1:23" ht="51" x14ac:dyDescent="0.2">
      <c r="A25" s="277">
        <v>6</v>
      </c>
      <c r="B25" s="482" t="s">
        <v>882</v>
      </c>
      <c r="C25" s="278" t="s">
        <v>852</v>
      </c>
      <c r="D25" s="278">
        <v>9</v>
      </c>
      <c r="E25" s="28">
        <f t="shared" si="1"/>
        <v>52363.35</v>
      </c>
      <c r="F25" s="28">
        <f t="shared" si="2"/>
        <v>30615.75</v>
      </c>
      <c r="G25" s="281">
        <f t="shared" si="3"/>
        <v>1</v>
      </c>
      <c r="H25" s="281">
        <f t="shared" si="3"/>
        <v>0</v>
      </c>
      <c r="I25" s="277">
        <v>0</v>
      </c>
      <c r="J25" s="281">
        <v>0</v>
      </c>
      <c r="K25" s="277">
        <v>1</v>
      </c>
      <c r="L25" s="281">
        <v>0</v>
      </c>
      <c r="M25" s="277">
        <v>0</v>
      </c>
      <c r="N25" s="281">
        <v>0</v>
      </c>
      <c r="O25" s="277"/>
      <c r="P25" s="281"/>
      <c r="Q25" s="29"/>
      <c r="R25" s="29"/>
      <c r="S25" s="29"/>
      <c r="T25" s="122"/>
      <c r="U25" s="3" t="e">
        <f t="shared" si="4"/>
        <v>#DIV/0!</v>
      </c>
      <c r="V25" s="3">
        <f t="shared" si="5"/>
        <v>58.467897871316488</v>
      </c>
      <c r="W25" s="3">
        <v>0</v>
      </c>
    </row>
    <row r="26" spans="1:23" ht="51" x14ac:dyDescent="0.2">
      <c r="A26" s="277">
        <v>7</v>
      </c>
      <c r="B26" s="482" t="s">
        <v>883</v>
      </c>
      <c r="C26" s="278" t="s">
        <v>852</v>
      </c>
      <c r="D26" s="278">
        <v>9</v>
      </c>
      <c r="E26" s="28">
        <f t="shared" si="1"/>
        <v>52363.35</v>
      </c>
      <c r="F26" s="28">
        <f t="shared" si="2"/>
        <v>30615.75</v>
      </c>
      <c r="G26" s="281">
        <f t="shared" si="3"/>
        <v>1</v>
      </c>
      <c r="H26" s="281">
        <f t="shared" si="3"/>
        <v>0</v>
      </c>
      <c r="I26" s="277">
        <v>0</v>
      </c>
      <c r="J26" s="281">
        <v>0</v>
      </c>
      <c r="K26" s="277">
        <v>1</v>
      </c>
      <c r="L26" s="281">
        <v>0</v>
      </c>
      <c r="M26" s="277">
        <v>0</v>
      </c>
      <c r="N26" s="281">
        <v>0</v>
      </c>
      <c r="O26" s="277"/>
      <c r="P26" s="281"/>
      <c r="Q26" s="29"/>
      <c r="R26" s="29"/>
      <c r="S26" s="29"/>
      <c r="T26" s="122"/>
      <c r="U26" s="3" t="e">
        <f t="shared" si="4"/>
        <v>#DIV/0!</v>
      </c>
      <c r="V26" s="3">
        <f t="shared" si="5"/>
        <v>58.467897871316488</v>
      </c>
      <c r="W26" s="3">
        <v>0</v>
      </c>
    </row>
    <row r="27" spans="1:23" ht="51" x14ac:dyDescent="0.2">
      <c r="A27" s="277">
        <v>8</v>
      </c>
      <c r="B27" s="482" t="s">
        <v>884</v>
      </c>
      <c r="C27" s="278" t="s">
        <v>852</v>
      </c>
      <c r="D27" s="278">
        <v>9</v>
      </c>
      <c r="E27" s="28">
        <f t="shared" si="1"/>
        <v>52363.35</v>
      </c>
      <c r="F27" s="28">
        <f t="shared" si="2"/>
        <v>30615.75</v>
      </c>
      <c r="G27" s="281">
        <f t="shared" si="3"/>
        <v>3</v>
      </c>
      <c r="H27" s="281">
        <f t="shared" si="3"/>
        <v>4</v>
      </c>
      <c r="I27" s="277">
        <v>1</v>
      </c>
      <c r="J27" s="281">
        <v>1</v>
      </c>
      <c r="K27" s="277">
        <v>1</v>
      </c>
      <c r="L27" s="281">
        <v>1</v>
      </c>
      <c r="M27" s="277">
        <v>1</v>
      </c>
      <c r="N27" s="281">
        <v>2</v>
      </c>
      <c r="O27" s="277"/>
      <c r="P27" s="281"/>
      <c r="Q27" s="29"/>
      <c r="R27" s="29"/>
      <c r="S27" s="29"/>
      <c r="T27" s="30"/>
      <c r="U27" s="3">
        <f t="shared" si="4"/>
        <v>200</v>
      </c>
      <c r="V27" s="3">
        <f t="shared" si="5"/>
        <v>58.467897871316488</v>
      </c>
      <c r="W27" s="3">
        <f t="shared" si="6"/>
        <v>29.233948935658244</v>
      </c>
    </row>
    <row r="28" spans="1:23" ht="39" customHeight="1" x14ac:dyDescent="0.2">
      <c r="A28" s="277">
        <v>9</v>
      </c>
      <c r="B28" s="482" t="s">
        <v>885</v>
      </c>
      <c r="C28" s="278" t="s">
        <v>390</v>
      </c>
      <c r="D28" s="278">
        <v>9</v>
      </c>
      <c r="E28" s="28">
        <f t="shared" si="1"/>
        <v>52363.35</v>
      </c>
      <c r="F28" s="28">
        <f t="shared" si="2"/>
        <v>30615.75</v>
      </c>
      <c r="G28" s="281">
        <f t="shared" si="3"/>
        <v>9</v>
      </c>
      <c r="H28" s="281">
        <f t="shared" si="3"/>
        <v>9</v>
      </c>
      <c r="I28" s="277">
        <v>3</v>
      </c>
      <c r="J28" s="281">
        <v>3</v>
      </c>
      <c r="K28" s="277">
        <v>3</v>
      </c>
      <c r="L28" s="281">
        <v>3</v>
      </c>
      <c r="M28" s="277">
        <v>3</v>
      </c>
      <c r="N28" s="281">
        <v>3</v>
      </c>
      <c r="O28" s="277"/>
      <c r="P28" s="281"/>
      <c r="Q28" s="29">
        <f>I28+K28+M28+O28</f>
        <v>9</v>
      </c>
      <c r="R28" s="29">
        <f>J28+L28+N28+P28</f>
        <v>9</v>
      </c>
      <c r="S28" s="29">
        <f>R28-Q28</f>
        <v>0</v>
      </c>
      <c r="T28" s="30"/>
      <c r="U28" s="3">
        <f t="shared" si="4"/>
        <v>100</v>
      </c>
      <c r="V28" s="3">
        <f t="shared" si="5"/>
        <v>58.467897871316488</v>
      </c>
      <c r="W28" s="3">
        <f t="shared" si="6"/>
        <v>58.467897871316488</v>
      </c>
    </row>
    <row r="29" spans="1:23" s="4" customFormat="1" ht="14.25" customHeight="1" x14ac:dyDescent="0.2">
      <c r="A29" s="575" t="s">
        <v>25</v>
      </c>
      <c r="B29" s="576"/>
      <c r="C29" s="9"/>
      <c r="D29" s="9">
        <f>SUM(D20:D28)</f>
        <v>100</v>
      </c>
      <c r="E29" s="56">
        <v>581815</v>
      </c>
      <c r="F29" s="56">
        <v>340175</v>
      </c>
      <c r="G29" s="5">
        <f t="shared" ref="G29:S29" si="7">SUM(G20:G28)</f>
        <v>116</v>
      </c>
      <c r="H29" s="9">
        <f t="shared" si="7"/>
        <v>131</v>
      </c>
      <c r="I29" s="9">
        <f t="shared" si="7"/>
        <v>43</v>
      </c>
      <c r="J29" s="9">
        <f t="shared" si="7"/>
        <v>48</v>
      </c>
      <c r="K29" s="9">
        <f t="shared" si="7"/>
        <v>45</v>
      </c>
      <c r="L29" s="9">
        <f t="shared" si="7"/>
        <v>56</v>
      </c>
      <c r="M29" s="9">
        <f t="shared" si="7"/>
        <v>28</v>
      </c>
      <c r="N29" s="9">
        <f t="shared" si="7"/>
        <v>27</v>
      </c>
      <c r="O29" s="9">
        <f t="shared" si="7"/>
        <v>0</v>
      </c>
      <c r="P29" s="9">
        <f t="shared" si="7"/>
        <v>0</v>
      </c>
      <c r="Q29" s="8">
        <f t="shared" si="7"/>
        <v>47</v>
      </c>
      <c r="R29" s="8">
        <f t="shared" si="7"/>
        <v>51</v>
      </c>
      <c r="S29" s="8">
        <f t="shared" si="7"/>
        <v>4</v>
      </c>
      <c r="T29" s="483"/>
      <c r="U29" s="3">
        <f t="shared" si="4"/>
        <v>96.428571428571431</v>
      </c>
      <c r="V29" s="3">
        <f t="shared" si="5"/>
        <v>58.467897871316488</v>
      </c>
      <c r="W29" s="3">
        <f t="shared" si="6"/>
        <v>60.633375570254131</v>
      </c>
    </row>
    <row r="30" spans="1:23" s="4" customFormat="1" ht="14.25" customHeight="1" x14ac:dyDescent="0.2">
      <c r="E30" s="6"/>
    </row>
    <row r="31" spans="1:23" x14ac:dyDescent="0.2">
      <c r="A31" s="4"/>
      <c r="B31" s="7" t="s">
        <v>26</v>
      </c>
      <c r="C31" s="4"/>
      <c r="D31" s="4"/>
      <c r="E31" s="6"/>
      <c r="F31" s="4"/>
      <c r="G31" s="4" t="s">
        <v>27</v>
      </c>
      <c r="H31" s="4"/>
      <c r="I31" s="4"/>
      <c r="J31" s="4"/>
      <c r="K31" s="4"/>
      <c r="L31" s="4"/>
      <c r="M31" s="4"/>
      <c r="N31" s="4"/>
      <c r="O31" s="4"/>
      <c r="P31" s="4"/>
    </row>
    <row r="32" spans="1:23" x14ac:dyDescent="0.2">
      <c r="I32" s="115"/>
      <c r="J32" s="115"/>
      <c r="K32" s="141"/>
      <c r="L32" s="115"/>
      <c r="M32" s="115"/>
      <c r="N32" s="115"/>
      <c r="O32" s="115"/>
    </row>
    <row r="33" spans="9:15" x14ac:dyDescent="0.2">
      <c r="I33" s="115"/>
      <c r="J33" s="115"/>
      <c r="K33" s="115"/>
      <c r="L33" s="115"/>
      <c r="M33" s="115"/>
      <c r="N33" s="115"/>
      <c r="O33" s="115"/>
    </row>
    <row r="34" spans="9:15" x14ac:dyDescent="0.2">
      <c r="I34" s="115"/>
      <c r="J34" s="115"/>
      <c r="K34" s="115"/>
      <c r="L34" s="115"/>
      <c r="M34" s="115"/>
      <c r="N34" s="115"/>
      <c r="O34" s="115"/>
    </row>
    <row r="35" spans="9:15" x14ac:dyDescent="0.2">
      <c r="I35" s="115"/>
      <c r="J35" s="115"/>
      <c r="K35" s="115"/>
      <c r="L35" s="115"/>
      <c r="M35" s="115"/>
      <c r="N35" s="115"/>
      <c r="O35" s="115"/>
    </row>
    <row r="36" spans="9:15" x14ac:dyDescent="0.2">
      <c r="I36" s="115"/>
      <c r="J36" s="115"/>
      <c r="K36" s="115"/>
      <c r="L36" s="115"/>
      <c r="M36" s="115"/>
      <c r="N36" s="115"/>
      <c r="O36" s="115"/>
    </row>
    <row r="37" spans="9:15" x14ac:dyDescent="0.2">
      <c r="I37" s="115"/>
      <c r="J37" s="115"/>
      <c r="K37" s="115"/>
      <c r="L37" s="115"/>
      <c r="M37" s="115"/>
      <c r="N37" s="115"/>
      <c r="O37" s="115"/>
    </row>
    <row r="38" spans="9:15" x14ac:dyDescent="0.2">
      <c r="I38" s="115"/>
      <c r="J38" s="115"/>
      <c r="K38" s="115"/>
      <c r="L38" s="115"/>
      <c r="M38" s="115"/>
      <c r="N38" s="115"/>
      <c r="O38" s="115"/>
    </row>
    <row r="39" spans="9:15" x14ac:dyDescent="0.2">
      <c r="I39" s="115"/>
      <c r="J39" s="115"/>
      <c r="K39" s="115"/>
      <c r="L39" s="115"/>
      <c r="M39" s="115"/>
      <c r="N39" s="115"/>
      <c r="O39" s="115"/>
    </row>
    <row r="40" spans="9:15" x14ac:dyDescent="0.2">
      <c r="I40" s="115"/>
      <c r="J40" s="115"/>
      <c r="K40" s="115"/>
      <c r="L40" s="115"/>
      <c r="M40" s="115"/>
      <c r="N40" s="115"/>
      <c r="O40" s="115"/>
    </row>
    <row r="41" spans="9:15" x14ac:dyDescent="0.2">
      <c r="I41" s="115"/>
      <c r="J41" s="115"/>
      <c r="K41" s="115"/>
      <c r="L41" s="115"/>
      <c r="M41" s="115"/>
      <c r="N41" s="115"/>
      <c r="O41" s="115"/>
    </row>
    <row r="42" spans="9:15" x14ac:dyDescent="0.2">
      <c r="I42" s="115"/>
      <c r="J42" s="115"/>
      <c r="K42" s="115"/>
      <c r="L42" s="115"/>
      <c r="M42" s="115"/>
      <c r="N42" s="115"/>
      <c r="O42" s="115"/>
    </row>
    <row r="43" spans="9:15" x14ac:dyDescent="0.2">
      <c r="I43" s="115"/>
      <c r="J43" s="115"/>
      <c r="K43" s="115"/>
      <c r="L43" s="115"/>
      <c r="M43" s="115"/>
      <c r="N43" s="115"/>
      <c r="O43" s="115"/>
    </row>
    <row r="44" spans="9:15" x14ac:dyDescent="0.2">
      <c r="I44" s="115"/>
      <c r="J44" s="115"/>
      <c r="K44" s="115"/>
      <c r="L44" s="115"/>
      <c r="M44" s="115"/>
      <c r="N44" s="115"/>
      <c r="O44" s="115"/>
    </row>
    <row r="45" spans="9:15" x14ac:dyDescent="0.2">
      <c r="I45" s="115"/>
      <c r="J45" s="115"/>
      <c r="K45" s="115"/>
      <c r="L45" s="115"/>
      <c r="M45" s="115"/>
      <c r="N45" s="115"/>
      <c r="O45" s="115"/>
    </row>
    <row r="46" spans="9:15" x14ac:dyDescent="0.2">
      <c r="I46" s="115"/>
      <c r="J46" s="115"/>
      <c r="K46" s="115"/>
      <c r="L46" s="115"/>
      <c r="M46" s="115"/>
      <c r="N46" s="115"/>
      <c r="O46" s="115"/>
    </row>
    <row r="47" spans="9:15" x14ac:dyDescent="0.2">
      <c r="I47" s="115"/>
      <c r="J47" s="115"/>
      <c r="K47" s="115"/>
      <c r="L47" s="115"/>
      <c r="M47" s="115"/>
      <c r="N47" s="115"/>
      <c r="O47" s="115"/>
    </row>
    <row r="48" spans="9:15" x14ac:dyDescent="0.2">
      <c r="I48" s="115"/>
      <c r="J48" s="115"/>
      <c r="K48" s="115"/>
      <c r="L48" s="115"/>
      <c r="M48" s="115"/>
      <c r="N48" s="115"/>
      <c r="O48" s="115"/>
    </row>
    <row r="49" spans="9:15" x14ac:dyDescent="0.2">
      <c r="I49" s="115"/>
      <c r="J49" s="115"/>
      <c r="K49" s="115"/>
      <c r="L49" s="115"/>
      <c r="M49" s="115"/>
      <c r="N49" s="115"/>
      <c r="O49" s="115"/>
    </row>
    <row r="50" spans="9:15" x14ac:dyDescent="0.2">
      <c r="I50" s="115"/>
      <c r="J50" s="115"/>
      <c r="K50" s="115"/>
      <c r="L50" s="115"/>
      <c r="M50" s="115"/>
      <c r="N50" s="115"/>
      <c r="O50" s="115"/>
    </row>
    <row r="51" spans="9:15" x14ac:dyDescent="0.2">
      <c r="I51" s="115"/>
      <c r="J51" s="115"/>
      <c r="K51" s="115"/>
      <c r="L51" s="115"/>
      <c r="M51" s="115"/>
      <c r="N51" s="115"/>
      <c r="O51" s="115"/>
    </row>
    <row r="52" spans="9:15" x14ac:dyDescent="0.2">
      <c r="I52" s="115"/>
      <c r="J52" s="115"/>
      <c r="K52" s="115"/>
      <c r="L52" s="115"/>
      <c r="M52" s="115"/>
      <c r="N52" s="115"/>
      <c r="O52" s="115"/>
    </row>
    <row r="53" spans="9:15" x14ac:dyDescent="0.2">
      <c r="I53" s="115"/>
      <c r="J53" s="115"/>
      <c r="K53" s="115"/>
      <c r="L53" s="115"/>
      <c r="M53" s="115"/>
      <c r="N53" s="115"/>
      <c r="O53" s="115"/>
    </row>
    <row r="54" spans="9:15" x14ac:dyDescent="0.2">
      <c r="I54" s="115"/>
      <c r="J54" s="115"/>
      <c r="K54" s="115"/>
      <c r="L54" s="115"/>
      <c r="M54" s="115"/>
      <c r="N54" s="115"/>
      <c r="O54" s="115"/>
    </row>
    <row r="55" spans="9:15" x14ac:dyDescent="0.2">
      <c r="I55" s="115"/>
      <c r="J55" s="115"/>
      <c r="K55" s="115"/>
      <c r="L55" s="115"/>
      <c r="M55" s="115"/>
      <c r="N55" s="115"/>
      <c r="O55" s="115"/>
    </row>
    <row r="56" spans="9:15" x14ac:dyDescent="0.2">
      <c r="I56" s="115"/>
      <c r="J56" s="115"/>
      <c r="K56" s="115"/>
      <c r="L56" s="115"/>
      <c r="M56" s="115"/>
      <c r="N56" s="115"/>
      <c r="O56" s="115"/>
    </row>
    <row r="57" spans="9:15" x14ac:dyDescent="0.2">
      <c r="I57" s="115"/>
      <c r="J57" s="115"/>
      <c r="K57" s="115"/>
      <c r="L57" s="115"/>
      <c r="M57" s="115"/>
      <c r="N57" s="115"/>
      <c r="O57" s="115"/>
    </row>
    <row r="58" spans="9:15" x14ac:dyDescent="0.2">
      <c r="I58" s="115"/>
      <c r="J58" s="115"/>
      <c r="K58" s="115"/>
      <c r="L58" s="115"/>
      <c r="M58" s="115"/>
      <c r="N58" s="115"/>
      <c r="O58" s="115"/>
    </row>
    <row r="59" spans="9:15" x14ac:dyDescent="0.2">
      <c r="I59" s="115"/>
      <c r="J59" s="115"/>
      <c r="K59" s="115"/>
      <c r="L59" s="115"/>
      <c r="M59" s="115"/>
      <c r="N59" s="115"/>
      <c r="O59" s="115"/>
    </row>
    <row r="60" spans="9:15" x14ac:dyDescent="0.2">
      <c r="I60" s="115"/>
      <c r="J60" s="115"/>
      <c r="K60" s="115"/>
      <c r="L60" s="115"/>
      <c r="M60" s="115"/>
      <c r="N60" s="115"/>
      <c r="O60" s="115"/>
    </row>
    <row r="61" spans="9:15" x14ac:dyDescent="0.2">
      <c r="I61" s="115"/>
      <c r="J61" s="115"/>
      <c r="K61" s="115"/>
      <c r="L61" s="115"/>
      <c r="M61" s="115"/>
      <c r="N61" s="115"/>
      <c r="O61" s="115"/>
    </row>
    <row r="62" spans="9:15" x14ac:dyDescent="0.2">
      <c r="I62" s="115"/>
      <c r="J62" s="115"/>
      <c r="K62" s="115"/>
      <c r="L62" s="115"/>
      <c r="M62" s="115"/>
      <c r="N62" s="115"/>
      <c r="O62" s="115"/>
    </row>
    <row r="63" spans="9:15" x14ac:dyDescent="0.2">
      <c r="I63" s="115"/>
      <c r="J63" s="115"/>
      <c r="K63" s="115"/>
      <c r="L63" s="115"/>
      <c r="M63" s="115"/>
      <c r="N63" s="115"/>
      <c r="O63" s="115"/>
    </row>
    <row r="64" spans="9:15" x14ac:dyDescent="0.2">
      <c r="I64" s="115"/>
      <c r="J64" s="115"/>
      <c r="K64" s="115"/>
      <c r="L64" s="115"/>
      <c r="M64" s="115"/>
      <c r="N64" s="115"/>
      <c r="O64" s="115"/>
    </row>
    <row r="65" spans="9:15" x14ac:dyDescent="0.2">
      <c r="I65" s="115"/>
      <c r="J65" s="115"/>
      <c r="K65" s="115"/>
      <c r="L65" s="115"/>
      <c r="M65" s="115"/>
      <c r="N65" s="115"/>
      <c r="O65" s="115"/>
    </row>
    <row r="66" spans="9:15" x14ac:dyDescent="0.2">
      <c r="I66" s="115"/>
      <c r="J66" s="115"/>
      <c r="K66" s="115"/>
      <c r="L66" s="115"/>
      <c r="M66" s="115"/>
      <c r="N66" s="115"/>
      <c r="O66" s="115"/>
    </row>
    <row r="67" spans="9:15" x14ac:dyDescent="0.2">
      <c r="I67" s="115"/>
      <c r="J67" s="115"/>
      <c r="K67" s="115"/>
      <c r="L67" s="115"/>
      <c r="M67" s="115"/>
      <c r="N67" s="115"/>
      <c r="O67" s="115"/>
    </row>
    <row r="68" spans="9:15" x14ac:dyDescent="0.2">
      <c r="I68" s="115"/>
      <c r="J68" s="115"/>
      <c r="K68" s="115"/>
      <c r="L68" s="115"/>
      <c r="M68" s="115"/>
      <c r="N68" s="115"/>
      <c r="O68" s="115"/>
    </row>
    <row r="69" spans="9:15" x14ac:dyDescent="0.2">
      <c r="I69" s="115"/>
      <c r="J69" s="115"/>
      <c r="K69" s="115"/>
      <c r="L69" s="115"/>
      <c r="M69" s="115"/>
      <c r="N69" s="115"/>
      <c r="O69" s="115"/>
    </row>
    <row r="70" spans="9:15" x14ac:dyDescent="0.2">
      <c r="I70" s="115"/>
      <c r="J70" s="115"/>
      <c r="K70" s="115"/>
      <c r="L70" s="115"/>
      <c r="M70" s="115"/>
      <c r="N70" s="115"/>
      <c r="O70" s="115"/>
    </row>
    <row r="71" spans="9:15" x14ac:dyDescent="0.2">
      <c r="I71" s="115"/>
      <c r="J71" s="115"/>
      <c r="K71" s="115"/>
      <c r="L71" s="115"/>
      <c r="M71" s="115"/>
      <c r="N71" s="115"/>
      <c r="O71" s="115"/>
    </row>
    <row r="72" spans="9:15" x14ac:dyDescent="0.2">
      <c r="I72" s="115"/>
      <c r="J72" s="115"/>
      <c r="K72" s="115"/>
      <c r="L72" s="115"/>
      <c r="M72" s="115"/>
      <c r="N72" s="115"/>
      <c r="O72" s="115"/>
    </row>
    <row r="73" spans="9:15" x14ac:dyDescent="0.2">
      <c r="I73" s="115"/>
      <c r="J73" s="115"/>
      <c r="K73" s="115"/>
      <c r="L73" s="115"/>
      <c r="M73" s="115"/>
      <c r="N73" s="115"/>
      <c r="O73" s="115"/>
    </row>
    <row r="74" spans="9:15" x14ac:dyDescent="0.2">
      <c r="I74" s="115"/>
      <c r="J74" s="115"/>
      <c r="K74" s="115"/>
      <c r="L74" s="115"/>
      <c r="M74" s="115"/>
      <c r="N74" s="115"/>
      <c r="O74" s="115"/>
    </row>
    <row r="75" spans="9:15" x14ac:dyDescent="0.2">
      <c r="I75" s="115"/>
      <c r="J75" s="115"/>
      <c r="K75" s="115"/>
      <c r="L75" s="115"/>
      <c r="M75" s="115"/>
      <c r="N75" s="115"/>
      <c r="O75" s="115"/>
    </row>
    <row r="76" spans="9:15" x14ac:dyDescent="0.2">
      <c r="I76" s="115"/>
      <c r="J76" s="115"/>
      <c r="K76" s="115"/>
      <c r="L76" s="115"/>
      <c r="M76" s="115"/>
      <c r="N76" s="115"/>
      <c r="O76" s="115"/>
    </row>
    <row r="77" spans="9:15" x14ac:dyDescent="0.2">
      <c r="I77" s="115"/>
      <c r="J77" s="115"/>
      <c r="K77" s="115"/>
      <c r="L77" s="115"/>
      <c r="M77" s="115"/>
      <c r="N77" s="115"/>
      <c r="O77" s="115"/>
    </row>
    <row r="78" spans="9:15" x14ac:dyDescent="0.2">
      <c r="I78" s="115"/>
      <c r="J78" s="115"/>
      <c r="K78" s="115"/>
      <c r="L78" s="115"/>
      <c r="M78" s="115"/>
      <c r="N78" s="115"/>
      <c r="O78" s="115"/>
    </row>
    <row r="79" spans="9:15" x14ac:dyDescent="0.2">
      <c r="I79" s="115"/>
      <c r="J79" s="115"/>
      <c r="K79" s="115"/>
      <c r="L79" s="115"/>
      <c r="M79" s="115"/>
      <c r="N79" s="115"/>
      <c r="O79" s="115"/>
    </row>
    <row r="80" spans="9:15" x14ac:dyDescent="0.2">
      <c r="I80" s="115"/>
      <c r="J80" s="115"/>
      <c r="K80" s="115"/>
      <c r="L80" s="115"/>
      <c r="M80" s="115"/>
      <c r="N80" s="115"/>
      <c r="O80" s="115"/>
    </row>
    <row r="81" spans="9:15" x14ac:dyDescent="0.2">
      <c r="I81" s="115"/>
      <c r="J81" s="115"/>
      <c r="K81" s="115"/>
      <c r="L81" s="115"/>
      <c r="M81" s="115"/>
      <c r="N81" s="115"/>
      <c r="O81" s="115"/>
    </row>
    <row r="82" spans="9:15" x14ac:dyDescent="0.2">
      <c r="I82" s="115"/>
      <c r="J82" s="115"/>
      <c r="K82" s="115"/>
      <c r="L82" s="115"/>
      <c r="M82" s="115"/>
      <c r="N82" s="115"/>
      <c r="O82" s="115"/>
    </row>
    <row r="83" spans="9:15" x14ac:dyDescent="0.2">
      <c r="I83" s="115"/>
      <c r="J83" s="115"/>
      <c r="K83" s="115"/>
      <c r="L83" s="115"/>
      <c r="M83" s="115"/>
      <c r="N83" s="115"/>
      <c r="O83" s="115"/>
    </row>
    <row r="84" spans="9:15" x14ac:dyDescent="0.2">
      <c r="I84" s="115"/>
      <c r="J84" s="115"/>
      <c r="K84" s="115"/>
      <c r="L84" s="115"/>
      <c r="M84" s="115"/>
      <c r="N84" s="115"/>
      <c r="O84" s="115"/>
    </row>
    <row r="85" spans="9:15" x14ac:dyDescent="0.2">
      <c r="I85" s="115"/>
      <c r="J85" s="115"/>
      <c r="K85" s="115"/>
      <c r="L85" s="115"/>
      <c r="M85" s="115"/>
      <c r="N85" s="115"/>
      <c r="O85" s="115"/>
    </row>
    <row r="86" spans="9:15" x14ac:dyDescent="0.2">
      <c r="I86" s="115"/>
      <c r="J86" s="115"/>
      <c r="K86" s="115"/>
      <c r="L86" s="115"/>
      <c r="M86" s="115"/>
      <c r="N86" s="115"/>
      <c r="O86" s="115"/>
    </row>
    <row r="87" spans="9:15" x14ac:dyDescent="0.2">
      <c r="I87" s="115"/>
      <c r="J87" s="115"/>
      <c r="K87" s="115"/>
      <c r="L87" s="115"/>
      <c r="M87" s="115"/>
      <c r="N87" s="115"/>
      <c r="O87" s="115"/>
    </row>
    <row r="88" spans="9:15" x14ac:dyDescent="0.2">
      <c r="I88" s="115"/>
      <c r="J88" s="115"/>
      <c r="K88" s="115"/>
      <c r="L88" s="115"/>
      <c r="M88" s="115"/>
      <c r="N88" s="115"/>
      <c r="O88" s="115"/>
    </row>
    <row r="89" spans="9:15" x14ac:dyDescent="0.2">
      <c r="I89" s="115"/>
      <c r="J89" s="115"/>
      <c r="K89" s="115"/>
      <c r="L89" s="115"/>
      <c r="M89" s="115"/>
      <c r="N89" s="115"/>
      <c r="O89" s="115"/>
    </row>
    <row r="90" spans="9:15" x14ac:dyDescent="0.2">
      <c r="I90" s="115"/>
      <c r="J90" s="115"/>
      <c r="K90" s="115"/>
      <c r="L90" s="115"/>
      <c r="M90" s="115"/>
      <c r="N90" s="115"/>
      <c r="O90" s="115"/>
    </row>
    <row r="91" spans="9:15" x14ac:dyDescent="0.2">
      <c r="I91" s="115"/>
      <c r="J91" s="115"/>
      <c r="K91" s="115"/>
      <c r="L91" s="115"/>
      <c r="M91" s="115"/>
      <c r="N91" s="115"/>
      <c r="O91" s="115"/>
    </row>
    <row r="92" spans="9:15" x14ac:dyDescent="0.2">
      <c r="I92" s="115"/>
      <c r="J92" s="115"/>
      <c r="K92" s="115"/>
      <c r="L92" s="115"/>
      <c r="M92" s="115"/>
      <c r="N92" s="115"/>
      <c r="O92" s="115"/>
    </row>
    <row r="93" spans="9:15" x14ac:dyDescent="0.2">
      <c r="I93" s="115"/>
      <c r="J93" s="115"/>
      <c r="K93" s="115"/>
      <c r="L93" s="115"/>
      <c r="M93" s="115"/>
      <c r="N93" s="115"/>
      <c r="O93" s="115"/>
    </row>
    <row r="94" spans="9:15" x14ac:dyDescent="0.2">
      <c r="I94" s="115"/>
      <c r="J94" s="115"/>
      <c r="K94" s="115"/>
      <c r="L94" s="115"/>
      <c r="M94" s="115"/>
      <c r="N94" s="115"/>
      <c r="O94" s="115"/>
    </row>
    <row r="95" spans="9:15" x14ac:dyDescent="0.2">
      <c r="I95" s="115"/>
      <c r="J95" s="115"/>
      <c r="K95" s="115"/>
      <c r="L95" s="115"/>
      <c r="M95" s="115"/>
      <c r="N95" s="115"/>
      <c r="O95" s="115"/>
    </row>
    <row r="96" spans="9:15" x14ac:dyDescent="0.2">
      <c r="I96" s="115"/>
      <c r="J96" s="115"/>
      <c r="K96" s="115"/>
      <c r="L96" s="115"/>
      <c r="M96" s="115"/>
      <c r="N96" s="115"/>
      <c r="O96" s="115"/>
    </row>
    <row r="97" spans="9:15" x14ac:dyDescent="0.2">
      <c r="I97" s="115"/>
      <c r="J97" s="115"/>
      <c r="K97" s="115"/>
      <c r="L97" s="115"/>
      <c r="M97" s="115"/>
      <c r="N97" s="115"/>
      <c r="O97" s="115"/>
    </row>
    <row r="98" spans="9:15" x14ac:dyDescent="0.2">
      <c r="I98" s="115"/>
      <c r="J98" s="115"/>
      <c r="K98" s="115"/>
      <c r="L98" s="115"/>
      <c r="M98" s="115"/>
      <c r="N98" s="115"/>
      <c r="O98" s="115"/>
    </row>
    <row r="99" spans="9:15" x14ac:dyDescent="0.2">
      <c r="I99" s="115"/>
      <c r="J99" s="115"/>
      <c r="K99" s="115"/>
      <c r="L99" s="115"/>
      <c r="M99" s="115"/>
      <c r="N99" s="115"/>
      <c r="O99" s="115"/>
    </row>
    <row r="100" spans="9:15" x14ac:dyDescent="0.2">
      <c r="I100" s="115"/>
      <c r="J100" s="115"/>
      <c r="K100" s="115"/>
      <c r="L100" s="115"/>
      <c r="M100" s="115"/>
      <c r="N100" s="115"/>
      <c r="O100" s="115"/>
    </row>
    <row r="101" spans="9:15" x14ac:dyDescent="0.2">
      <c r="I101" s="115"/>
      <c r="J101" s="115"/>
      <c r="K101" s="115"/>
      <c r="L101" s="115"/>
      <c r="M101" s="115"/>
      <c r="N101" s="115"/>
      <c r="O101" s="115"/>
    </row>
  </sheetData>
  <mergeCells count="22">
    <mergeCell ref="A29:B29"/>
    <mergeCell ref="A7:T7"/>
    <mergeCell ref="A15:W15"/>
    <mergeCell ref="A16:W16"/>
    <mergeCell ref="A18:B18"/>
    <mergeCell ref="C18:C19"/>
    <mergeCell ref="D18:D19"/>
    <mergeCell ref="E18:F18"/>
    <mergeCell ref="G18:H18"/>
    <mergeCell ref="I18:J18"/>
    <mergeCell ref="K18:L18"/>
    <mergeCell ref="M18:N18"/>
    <mergeCell ref="O18:P18"/>
    <mergeCell ref="Q18:S18"/>
    <mergeCell ref="T18:T19"/>
    <mergeCell ref="U18:W18"/>
    <mergeCell ref="A6:W6"/>
    <mergeCell ref="A1:W1"/>
    <mergeCell ref="A2:W2"/>
    <mergeCell ref="A3:W3"/>
    <mergeCell ref="A4:W4"/>
    <mergeCell ref="A5:W5"/>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1"/>
  <sheetViews>
    <sheetView topLeftCell="A30" workbookViewId="0">
      <selection activeCell="G33" sqref="G33"/>
    </sheetView>
  </sheetViews>
  <sheetFormatPr baseColWidth="10" defaultRowHeight="12.75" x14ac:dyDescent="0.2"/>
  <cols>
    <col min="1" max="1" width="11.140625" style="35" customWidth="1"/>
    <col min="2" max="2" width="6.28515625" style="35" customWidth="1"/>
    <col min="3" max="3" width="36.42578125" style="35" bestFit="1" customWidth="1"/>
    <col min="4" max="4" width="11.42578125" style="35"/>
    <col min="5" max="5" width="10.140625" style="35" customWidth="1"/>
    <col min="6" max="6" width="12.140625" style="35" customWidth="1"/>
    <col min="7" max="7" width="10.140625" style="35" customWidth="1"/>
    <col min="8" max="13" width="10.140625" style="35" hidden="1" customWidth="1"/>
    <col min="14" max="14" width="10.140625" style="35" customWidth="1"/>
    <col min="15" max="15" width="9.28515625" style="35" customWidth="1"/>
    <col min="16" max="20" width="9.28515625" style="35" hidden="1" customWidth="1"/>
    <col min="21" max="21" width="16" style="35" customWidth="1"/>
    <col min="22" max="24" width="8.85546875" style="35" customWidth="1"/>
    <col min="25" max="16384" width="11.42578125" style="35"/>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130</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23"/>
      <c r="B8" s="23"/>
      <c r="C8" s="23"/>
      <c r="D8" s="23"/>
      <c r="E8" s="23"/>
      <c r="F8" s="23"/>
      <c r="G8" s="23"/>
      <c r="H8" s="23"/>
      <c r="I8" s="23"/>
      <c r="J8" s="23"/>
      <c r="K8" s="23"/>
      <c r="L8" s="23"/>
      <c r="M8" s="23"/>
      <c r="N8" s="23"/>
      <c r="O8" s="23"/>
      <c r="P8" s="23"/>
      <c r="Q8" s="23"/>
      <c r="R8" s="23"/>
      <c r="S8" s="23"/>
      <c r="T8" s="23"/>
      <c r="U8" s="23"/>
      <c r="V8" s="23"/>
      <c r="W8" s="23"/>
      <c r="X8" s="23"/>
    </row>
    <row r="9" spans="1:24" x14ac:dyDescent="0.2">
      <c r="A9" s="285" t="s">
        <v>423</v>
      </c>
      <c r="B9" s="286">
        <v>269</v>
      </c>
      <c r="C9" s="287" t="s">
        <v>846</v>
      </c>
      <c r="D9" s="299"/>
      <c r="E9" s="469"/>
      <c r="F9" s="1"/>
      <c r="G9" s="1"/>
      <c r="H9" s="1"/>
      <c r="I9" s="1"/>
      <c r="J9" s="1"/>
      <c r="K9" s="1"/>
      <c r="L9" s="1"/>
      <c r="M9" s="1"/>
      <c r="N9" s="1"/>
      <c r="O9" s="1"/>
      <c r="P9" s="1"/>
      <c r="Q9" s="1"/>
    </row>
    <row r="10" spans="1:24" x14ac:dyDescent="0.2">
      <c r="A10" s="285" t="s">
        <v>1</v>
      </c>
      <c r="B10" s="286">
        <v>9</v>
      </c>
      <c r="C10" s="287" t="s">
        <v>808</v>
      </c>
      <c r="D10" s="299"/>
      <c r="E10" s="469"/>
      <c r="F10" s="1"/>
      <c r="G10" s="1"/>
      <c r="H10" s="1"/>
      <c r="I10" s="1"/>
      <c r="J10" s="1"/>
      <c r="K10" s="1"/>
      <c r="L10" s="4"/>
      <c r="M10" s="4"/>
      <c r="N10" s="4"/>
      <c r="O10" s="4"/>
      <c r="P10" s="4"/>
      <c r="Q10" s="4"/>
    </row>
    <row r="11" spans="1:24" x14ac:dyDescent="0.2">
      <c r="A11" s="285" t="s">
        <v>426</v>
      </c>
      <c r="B11" s="286">
        <v>1</v>
      </c>
      <c r="C11" s="287" t="s">
        <v>809</v>
      </c>
      <c r="D11" s="299"/>
      <c r="E11" s="469"/>
      <c r="F11" s="1"/>
      <c r="G11" s="1"/>
      <c r="H11" s="1"/>
      <c r="I11" s="1"/>
      <c r="J11" s="1"/>
      <c r="K11" s="1"/>
      <c r="L11" s="4"/>
      <c r="M11" s="4"/>
      <c r="N11" s="4"/>
      <c r="O11" s="4"/>
      <c r="P11" s="4"/>
      <c r="Q11" s="4"/>
    </row>
    <row r="12" spans="1:24" x14ac:dyDescent="0.2">
      <c r="A12" s="285" t="s">
        <v>7</v>
      </c>
      <c r="B12" s="289">
        <v>27</v>
      </c>
      <c r="C12" s="287" t="s">
        <v>810</v>
      </c>
      <c r="D12" s="299"/>
      <c r="E12" s="469"/>
      <c r="F12" s="1"/>
      <c r="G12" s="1"/>
      <c r="H12" s="1"/>
      <c r="I12" s="1"/>
      <c r="J12" s="1"/>
      <c r="K12" s="1"/>
      <c r="L12" s="4"/>
      <c r="M12" s="4"/>
      <c r="N12" s="4"/>
      <c r="O12" s="4"/>
      <c r="P12" s="4"/>
      <c r="Q12" s="4"/>
    </row>
    <row r="13" spans="1:24" x14ac:dyDescent="0.2">
      <c r="A13" s="285" t="s">
        <v>411</v>
      </c>
      <c r="B13" s="286">
        <v>3</v>
      </c>
      <c r="C13" s="287" t="s">
        <v>847</v>
      </c>
      <c r="D13" s="299"/>
      <c r="E13" s="469"/>
      <c r="F13" s="1"/>
      <c r="G13" s="1"/>
      <c r="H13" s="1"/>
      <c r="I13" s="1"/>
      <c r="J13" s="1"/>
      <c r="K13" s="1"/>
      <c r="L13" s="4"/>
      <c r="M13" s="4"/>
      <c r="N13" s="4"/>
      <c r="O13" s="4"/>
      <c r="P13" s="4"/>
      <c r="Q13" s="4"/>
    </row>
    <row r="14" spans="1:24" x14ac:dyDescent="0.2">
      <c r="A14" s="1"/>
      <c r="B14" s="1"/>
      <c r="C14" s="1"/>
      <c r="D14" s="1"/>
      <c r="E14" s="1"/>
      <c r="F14" s="1"/>
      <c r="G14" s="1"/>
      <c r="H14" s="1"/>
      <c r="I14" s="1"/>
      <c r="J14" s="1"/>
      <c r="K14" s="1"/>
      <c r="L14" s="4"/>
      <c r="M14" s="4"/>
      <c r="N14" s="4"/>
      <c r="O14" s="4"/>
      <c r="P14" s="4"/>
      <c r="Q14" s="4" t="s">
        <v>40</v>
      </c>
      <c r="X14" s="35" t="s">
        <v>254</v>
      </c>
    </row>
    <row r="15" spans="1:24" x14ac:dyDescent="0.2">
      <c r="A15" s="591" t="s">
        <v>4</v>
      </c>
      <c r="B15" s="591"/>
      <c r="C15" s="591"/>
      <c r="D15" s="591"/>
      <c r="E15" s="591"/>
      <c r="F15" s="591"/>
      <c r="G15" s="591"/>
      <c r="H15" s="591"/>
      <c r="I15" s="591"/>
      <c r="J15" s="591"/>
      <c r="K15" s="591"/>
      <c r="L15" s="591"/>
      <c r="M15" s="591"/>
      <c r="N15" s="591"/>
      <c r="O15" s="591"/>
      <c r="P15" s="591"/>
      <c r="Q15" s="591"/>
      <c r="R15" s="591"/>
      <c r="S15" s="591"/>
      <c r="T15" s="591"/>
      <c r="U15" s="591"/>
      <c r="V15" s="591"/>
      <c r="W15" s="591"/>
      <c r="X15" s="591"/>
    </row>
    <row r="16" spans="1:24" ht="27" customHeight="1" x14ac:dyDescent="0.2">
      <c r="A16" s="592" t="s">
        <v>848</v>
      </c>
      <c r="B16" s="592"/>
      <c r="C16" s="592"/>
      <c r="D16" s="592"/>
      <c r="E16" s="592"/>
      <c r="F16" s="592"/>
      <c r="G16" s="592"/>
      <c r="H16" s="592"/>
      <c r="I16" s="592"/>
      <c r="J16" s="592"/>
      <c r="K16" s="592"/>
      <c r="L16" s="592"/>
      <c r="M16" s="592"/>
      <c r="N16" s="592"/>
      <c r="O16" s="592"/>
      <c r="P16" s="592"/>
      <c r="Q16" s="592"/>
      <c r="R16" s="592"/>
      <c r="S16" s="592"/>
      <c r="T16" s="592"/>
      <c r="U16" s="592"/>
      <c r="V16" s="592"/>
      <c r="W16" s="592"/>
      <c r="X16" s="592"/>
    </row>
    <row r="17" spans="1:25" ht="12.75" customHeight="1" x14ac:dyDescent="0.2">
      <c r="A17" s="588" t="s">
        <v>5</v>
      </c>
      <c r="B17" s="589"/>
      <c r="C17" s="590"/>
      <c r="D17" s="578" t="s">
        <v>8</v>
      </c>
      <c r="E17" s="578" t="s">
        <v>18</v>
      </c>
      <c r="F17" s="580" t="s">
        <v>19</v>
      </c>
      <c r="G17" s="581"/>
      <c r="H17" s="580" t="s">
        <v>20</v>
      </c>
      <c r="I17" s="581"/>
      <c r="J17" s="588" t="s">
        <v>14</v>
      </c>
      <c r="K17" s="590"/>
      <c r="L17" s="588" t="s">
        <v>10</v>
      </c>
      <c r="M17" s="590"/>
      <c r="N17" s="588" t="s">
        <v>13</v>
      </c>
      <c r="O17" s="590"/>
      <c r="P17" s="588" t="s">
        <v>15</v>
      </c>
      <c r="Q17" s="590"/>
      <c r="R17" s="586" t="s">
        <v>28</v>
      </c>
      <c r="S17" s="586"/>
      <c r="T17" s="586"/>
      <c r="U17" s="598" t="s">
        <v>29</v>
      </c>
      <c r="V17" s="580" t="s">
        <v>31</v>
      </c>
      <c r="W17" s="587"/>
      <c r="X17" s="581"/>
    </row>
    <row r="18" spans="1:25" ht="20.25" customHeight="1" x14ac:dyDescent="0.2">
      <c r="A18" s="26" t="s">
        <v>17</v>
      </c>
      <c r="B18" s="586" t="s">
        <v>6</v>
      </c>
      <c r="C18" s="586"/>
      <c r="D18" s="579"/>
      <c r="E18" s="579"/>
      <c r="F18" s="25" t="s">
        <v>21</v>
      </c>
      <c r="G18" s="25" t="s">
        <v>22</v>
      </c>
      <c r="H18" s="25" t="s">
        <v>23</v>
      </c>
      <c r="I18" s="25" t="s">
        <v>24</v>
      </c>
      <c r="J18" s="2" t="s">
        <v>11</v>
      </c>
      <c r="K18" s="2" t="s">
        <v>12</v>
      </c>
      <c r="L18" s="2" t="s">
        <v>11</v>
      </c>
      <c r="M18" s="2" t="s">
        <v>12</v>
      </c>
      <c r="N18" s="2" t="s">
        <v>11</v>
      </c>
      <c r="O18" s="2" t="s">
        <v>12</v>
      </c>
      <c r="P18" s="2" t="s">
        <v>11</v>
      </c>
      <c r="Q18" s="2" t="s">
        <v>12</v>
      </c>
      <c r="R18" s="2" t="s">
        <v>11</v>
      </c>
      <c r="S18" s="2" t="s">
        <v>12</v>
      </c>
      <c r="T18" s="2" t="s">
        <v>30</v>
      </c>
      <c r="U18" s="598"/>
      <c r="V18" s="25" t="s">
        <v>32</v>
      </c>
      <c r="W18" s="25" t="s">
        <v>33</v>
      </c>
      <c r="X18" s="25" t="s">
        <v>34</v>
      </c>
    </row>
    <row r="19" spans="1:25" ht="69.75" customHeight="1" x14ac:dyDescent="0.2">
      <c r="A19" s="470">
        <v>1</v>
      </c>
      <c r="B19" s="832" t="s">
        <v>849</v>
      </c>
      <c r="C19" s="833"/>
      <c r="D19" s="471" t="s">
        <v>850</v>
      </c>
      <c r="E19" s="472">
        <v>8</v>
      </c>
      <c r="F19" s="28">
        <f>$F$32*E19/100</f>
        <v>96760</v>
      </c>
      <c r="G19" s="28">
        <f>$G$29*E19/100</f>
        <v>3652.5215999999996</v>
      </c>
      <c r="H19" s="473">
        <f>J19+L19+N19+P19</f>
        <v>90</v>
      </c>
      <c r="I19" s="473"/>
      <c r="J19" s="470">
        <v>30</v>
      </c>
      <c r="K19" s="474">
        <v>24</v>
      </c>
      <c r="L19" s="470">
        <v>30</v>
      </c>
      <c r="M19" s="474">
        <v>15</v>
      </c>
      <c r="N19" s="470">
        <v>30</v>
      </c>
      <c r="O19" s="475">
        <v>59</v>
      </c>
      <c r="P19" s="470"/>
      <c r="Q19" s="475"/>
      <c r="R19" s="29">
        <f>J19+L19+N19+P19</f>
        <v>90</v>
      </c>
      <c r="S19" s="29">
        <f>K19+M19+O19+Q19</f>
        <v>98</v>
      </c>
      <c r="T19" s="29">
        <f>S19-R19</f>
        <v>8</v>
      </c>
      <c r="U19" s="122"/>
      <c r="V19" s="3">
        <f>O19/N19*100</f>
        <v>196.66666666666666</v>
      </c>
      <c r="W19" s="3">
        <f>G19/F19*100</f>
        <v>3.7748259611409671</v>
      </c>
      <c r="X19" s="3">
        <f>W19/V19*100</f>
        <v>1.9194030310886276</v>
      </c>
    </row>
    <row r="20" spans="1:25" ht="42" customHeight="1" x14ac:dyDescent="0.2">
      <c r="A20" s="476">
        <v>2</v>
      </c>
      <c r="B20" s="834" t="s">
        <v>851</v>
      </c>
      <c r="C20" s="835"/>
      <c r="D20" s="471" t="s">
        <v>852</v>
      </c>
      <c r="E20" s="471">
        <v>8</v>
      </c>
      <c r="F20" s="28">
        <f t="shared" ref="F20:F31" si="0">$F$32*E20/100</f>
        <v>96760</v>
      </c>
      <c r="G20" s="28">
        <f>$G$29*E20/100</f>
        <v>3652.5215999999996</v>
      </c>
      <c r="H20" s="473">
        <f t="shared" ref="H20:H31" si="1">J20+L20+N20+P20</f>
        <v>3</v>
      </c>
      <c r="I20" s="477"/>
      <c r="J20" s="476">
        <v>1</v>
      </c>
      <c r="K20" s="478">
        <v>1</v>
      </c>
      <c r="L20" s="476">
        <v>1</v>
      </c>
      <c r="M20" s="479">
        <v>0</v>
      </c>
      <c r="N20" s="476">
        <v>1</v>
      </c>
      <c r="O20" s="479">
        <v>4</v>
      </c>
      <c r="P20" s="476"/>
      <c r="Q20" s="479"/>
      <c r="R20" s="29">
        <f t="shared" ref="R20:S32" si="2">J20+L20+N20+P20</f>
        <v>3</v>
      </c>
      <c r="S20" s="29">
        <f t="shared" si="2"/>
        <v>5</v>
      </c>
      <c r="T20" s="29">
        <f t="shared" ref="T20:T32" si="3">S20-R20</f>
        <v>2</v>
      </c>
      <c r="U20" s="480"/>
      <c r="V20" s="3">
        <f t="shared" ref="V20:V32" si="4">O20/N20*100</f>
        <v>400</v>
      </c>
      <c r="W20" s="3">
        <f t="shared" ref="W20:W32" si="5">G20/F20*100</f>
        <v>3.7748259611409671</v>
      </c>
      <c r="X20" s="3">
        <f t="shared" ref="X20:X32" si="6">W20/V20*100</f>
        <v>0.94370649028524178</v>
      </c>
    </row>
    <row r="21" spans="1:25" ht="42" customHeight="1" x14ac:dyDescent="0.2">
      <c r="A21" s="476">
        <v>3</v>
      </c>
      <c r="B21" s="830" t="s">
        <v>853</v>
      </c>
      <c r="C21" s="831"/>
      <c r="D21" s="471" t="s">
        <v>854</v>
      </c>
      <c r="E21" s="471">
        <v>7</v>
      </c>
      <c r="F21" s="28">
        <f t="shared" si="0"/>
        <v>84665</v>
      </c>
      <c r="G21" s="28">
        <f>$G$29*E21/100</f>
        <v>3195.9563999999996</v>
      </c>
      <c r="H21" s="473">
        <f t="shared" si="1"/>
        <v>9</v>
      </c>
      <c r="I21" s="477"/>
      <c r="J21" s="476">
        <v>3</v>
      </c>
      <c r="K21" s="478">
        <v>3</v>
      </c>
      <c r="L21" s="476">
        <v>3</v>
      </c>
      <c r="M21" s="479">
        <v>3</v>
      </c>
      <c r="N21" s="476">
        <v>3</v>
      </c>
      <c r="O21" s="479">
        <v>3</v>
      </c>
      <c r="P21" s="476"/>
      <c r="Q21" s="479"/>
      <c r="R21" s="29">
        <f t="shared" si="2"/>
        <v>9</v>
      </c>
      <c r="S21" s="29">
        <f t="shared" si="2"/>
        <v>9</v>
      </c>
      <c r="T21" s="29">
        <f t="shared" si="3"/>
        <v>0</v>
      </c>
      <c r="U21" s="30"/>
      <c r="V21" s="3">
        <f t="shared" si="4"/>
        <v>100</v>
      </c>
      <c r="W21" s="3">
        <f t="shared" si="5"/>
        <v>3.7748259611409667</v>
      </c>
      <c r="X21" s="3">
        <f t="shared" si="6"/>
        <v>3.7748259611409667</v>
      </c>
    </row>
    <row r="22" spans="1:25" ht="90.75" customHeight="1" x14ac:dyDescent="0.2">
      <c r="A22" s="476">
        <v>4</v>
      </c>
      <c r="B22" s="830" t="s">
        <v>855</v>
      </c>
      <c r="C22" s="831"/>
      <c r="D22" s="471" t="s">
        <v>856</v>
      </c>
      <c r="E22" s="471">
        <v>8</v>
      </c>
      <c r="F22" s="28">
        <f t="shared" si="0"/>
        <v>96760</v>
      </c>
      <c r="G22" s="28">
        <f>$G$29*E22/100</f>
        <v>3652.5215999999996</v>
      </c>
      <c r="H22" s="473">
        <f t="shared" si="1"/>
        <v>8</v>
      </c>
      <c r="I22" s="477"/>
      <c r="J22" s="476">
        <v>2</v>
      </c>
      <c r="K22" s="478">
        <v>0</v>
      </c>
      <c r="L22" s="476">
        <v>3</v>
      </c>
      <c r="M22" s="479">
        <v>0</v>
      </c>
      <c r="N22" s="476">
        <v>3</v>
      </c>
      <c r="O22" s="479">
        <v>2</v>
      </c>
      <c r="P22" s="476"/>
      <c r="Q22" s="479"/>
      <c r="R22" s="29">
        <f t="shared" si="2"/>
        <v>8</v>
      </c>
      <c r="S22" s="29">
        <f t="shared" si="2"/>
        <v>2</v>
      </c>
      <c r="T22" s="29">
        <f t="shared" si="3"/>
        <v>-6</v>
      </c>
      <c r="U22" s="122"/>
      <c r="V22" s="3">
        <f t="shared" si="4"/>
        <v>66.666666666666657</v>
      </c>
      <c r="W22" s="3">
        <f t="shared" si="5"/>
        <v>3.7748259611409671</v>
      </c>
      <c r="X22" s="3">
        <v>0</v>
      </c>
    </row>
    <row r="23" spans="1:25" ht="53.25" customHeight="1" x14ac:dyDescent="0.2">
      <c r="A23" s="476">
        <v>5</v>
      </c>
      <c r="B23" s="830" t="s">
        <v>857</v>
      </c>
      <c r="C23" s="831"/>
      <c r="D23" s="471" t="s">
        <v>852</v>
      </c>
      <c r="E23" s="471">
        <v>7</v>
      </c>
      <c r="F23" s="28">
        <f t="shared" si="0"/>
        <v>84665</v>
      </c>
      <c r="G23" s="28">
        <f>$G$32*E23/100</f>
        <v>53265.94</v>
      </c>
      <c r="H23" s="473">
        <f t="shared" si="1"/>
        <v>2</v>
      </c>
      <c r="I23" s="477"/>
      <c r="J23" s="476">
        <v>1</v>
      </c>
      <c r="K23" s="478">
        <v>0</v>
      </c>
      <c r="L23" s="476">
        <v>0</v>
      </c>
      <c r="M23" s="479">
        <v>1</v>
      </c>
      <c r="N23" s="476">
        <v>1</v>
      </c>
      <c r="O23" s="479">
        <v>1</v>
      </c>
      <c r="P23" s="476"/>
      <c r="Q23" s="479"/>
      <c r="R23" s="29">
        <f t="shared" si="2"/>
        <v>2</v>
      </c>
      <c r="S23" s="29">
        <f t="shared" si="2"/>
        <v>2</v>
      </c>
      <c r="T23" s="29">
        <f t="shared" si="3"/>
        <v>0</v>
      </c>
      <c r="U23" s="122"/>
      <c r="V23" s="3">
        <f t="shared" si="4"/>
        <v>100</v>
      </c>
      <c r="W23" s="3">
        <f t="shared" si="5"/>
        <v>62.913766019016123</v>
      </c>
      <c r="X23" s="3">
        <v>0</v>
      </c>
    </row>
    <row r="24" spans="1:25" ht="78.75" customHeight="1" x14ac:dyDescent="0.2">
      <c r="A24" s="476">
        <v>6</v>
      </c>
      <c r="B24" s="830" t="s">
        <v>858</v>
      </c>
      <c r="C24" s="831"/>
      <c r="D24" s="471" t="s">
        <v>859</v>
      </c>
      <c r="E24" s="471">
        <v>8</v>
      </c>
      <c r="F24" s="28">
        <f t="shared" si="0"/>
        <v>96760</v>
      </c>
      <c r="G24" s="28">
        <f t="shared" ref="G24:G31" si="7">$G$32*E24/100</f>
        <v>60875.360000000001</v>
      </c>
      <c r="H24" s="473">
        <f t="shared" si="1"/>
        <v>2</v>
      </c>
      <c r="I24" s="477"/>
      <c r="J24" s="476">
        <v>1</v>
      </c>
      <c r="K24" s="478">
        <v>1</v>
      </c>
      <c r="L24" s="476">
        <v>0</v>
      </c>
      <c r="M24" s="479">
        <v>0</v>
      </c>
      <c r="N24" s="476">
        <v>1</v>
      </c>
      <c r="O24" s="479">
        <v>1</v>
      </c>
      <c r="P24" s="476"/>
      <c r="Q24" s="479"/>
      <c r="R24" s="29">
        <f t="shared" si="2"/>
        <v>2</v>
      </c>
      <c r="S24" s="29">
        <f t="shared" si="2"/>
        <v>2</v>
      </c>
      <c r="T24" s="29">
        <f t="shared" si="3"/>
        <v>0</v>
      </c>
      <c r="U24" s="3"/>
      <c r="V24" s="3">
        <f t="shared" si="4"/>
        <v>100</v>
      </c>
      <c r="W24" s="3">
        <f t="shared" si="5"/>
        <v>62.913766019016123</v>
      </c>
      <c r="X24" s="3">
        <f t="shared" si="6"/>
        <v>62.913766019016123</v>
      </c>
      <c r="Y24" s="1"/>
    </row>
    <row r="25" spans="1:25" ht="36.75" customHeight="1" x14ac:dyDescent="0.2">
      <c r="A25" s="477">
        <v>7</v>
      </c>
      <c r="B25" s="837" t="s">
        <v>860</v>
      </c>
      <c r="C25" s="838"/>
      <c r="D25" s="470" t="s">
        <v>854</v>
      </c>
      <c r="E25" s="470">
        <v>8</v>
      </c>
      <c r="F25" s="28">
        <f t="shared" si="0"/>
        <v>96760</v>
      </c>
      <c r="G25" s="28">
        <f t="shared" si="7"/>
        <v>60875.360000000001</v>
      </c>
      <c r="H25" s="473">
        <f t="shared" si="1"/>
        <v>9</v>
      </c>
      <c r="I25" s="477"/>
      <c r="J25" s="477">
        <v>3</v>
      </c>
      <c r="K25" s="478">
        <v>3</v>
      </c>
      <c r="L25" s="477">
        <v>3</v>
      </c>
      <c r="M25" s="479">
        <v>3</v>
      </c>
      <c r="N25" s="477">
        <v>3</v>
      </c>
      <c r="O25" s="479">
        <v>3</v>
      </c>
      <c r="P25" s="477"/>
      <c r="Q25" s="479"/>
      <c r="R25" s="29">
        <f t="shared" si="2"/>
        <v>9</v>
      </c>
      <c r="S25" s="29">
        <f t="shared" si="2"/>
        <v>9</v>
      </c>
      <c r="T25" s="29">
        <f t="shared" si="3"/>
        <v>0</v>
      </c>
      <c r="U25" s="3"/>
      <c r="V25" s="3">
        <f t="shared" si="4"/>
        <v>100</v>
      </c>
      <c r="W25" s="3">
        <f t="shared" si="5"/>
        <v>62.913766019016123</v>
      </c>
      <c r="X25" s="3">
        <f t="shared" si="6"/>
        <v>62.913766019016123</v>
      </c>
      <c r="Y25" s="4"/>
    </row>
    <row r="26" spans="1:25" ht="32.25" customHeight="1" x14ac:dyDescent="0.2">
      <c r="A26" s="477">
        <v>8</v>
      </c>
      <c r="B26" s="839" t="s">
        <v>861</v>
      </c>
      <c r="C26" s="840"/>
      <c r="D26" s="470" t="s">
        <v>854</v>
      </c>
      <c r="E26" s="470">
        <v>8</v>
      </c>
      <c r="F26" s="28">
        <f t="shared" si="0"/>
        <v>96760</v>
      </c>
      <c r="G26" s="28">
        <f t="shared" si="7"/>
        <v>60875.360000000001</v>
      </c>
      <c r="H26" s="473">
        <f t="shared" si="1"/>
        <v>9</v>
      </c>
      <c r="I26" s="477"/>
      <c r="J26" s="477">
        <v>3</v>
      </c>
      <c r="K26" s="478">
        <v>3</v>
      </c>
      <c r="L26" s="477">
        <v>3</v>
      </c>
      <c r="M26" s="479">
        <v>3</v>
      </c>
      <c r="N26" s="477">
        <v>3</v>
      </c>
      <c r="O26" s="479">
        <v>3</v>
      </c>
      <c r="P26" s="477"/>
      <c r="Q26" s="479"/>
      <c r="R26" s="29">
        <f t="shared" si="2"/>
        <v>9</v>
      </c>
      <c r="S26" s="29">
        <f t="shared" si="2"/>
        <v>9</v>
      </c>
      <c r="T26" s="29">
        <f t="shared" si="3"/>
        <v>0</v>
      </c>
      <c r="U26" s="3"/>
      <c r="V26" s="3">
        <f t="shared" si="4"/>
        <v>100</v>
      </c>
      <c r="W26" s="3">
        <f t="shared" si="5"/>
        <v>62.913766019016123</v>
      </c>
      <c r="X26" s="3">
        <f t="shared" si="6"/>
        <v>62.913766019016123</v>
      </c>
      <c r="Y26" s="4"/>
    </row>
    <row r="27" spans="1:25" ht="96" customHeight="1" x14ac:dyDescent="0.2">
      <c r="A27" s="477">
        <v>9</v>
      </c>
      <c r="B27" s="839" t="s">
        <v>862</v>
      </c>
      <c r="C27" s="840"/>
      <c r="D27" s="470" t="s">
        <v>390</v>
      </c>
      <c r="E27" s="470">
        <v>8</v>
      </c>
      <c r="F27" s="28">
        <f t="shared" si="0"/>
        <v>96760</v>
      </c>
      <c r="G27" s="28">
        <f t="shared" si="7"/>
        <v>60875.360000000001</v>
      </c>
      <c r="H27" s="473">
        <f t="shared" si="1"/>
        <v>1</v>
      </c>
      <c r="I27" s="477"/>
      <c r="J27" s="477">
        <v>0</v>
      </c>
      <c r="K27" s="478">
        <v>1</v>
      </c>
      <c r="L27" s="477">
        <v>1</v>
      </c>
      <c r="M27" s="479">
        <v>1</v>
      </c>
      <c r="N27" s="477">
        <v>0</v>
      </c>
      <c r="O27" s="479">
        <v>1</v>
      </c>
      <c r="P27" s="477"/>
      <c r="Q27" s="479"/>
      <c r="R27" s="29">
        <f t="shared" si="2"/>
        <v>1</v>
      </c>
      <c r="S27" s="29">
        <f t="shared" si="2"/>
        <v>3</v>
      </c>
      <c r="T27" s="29">
        <f t="shared" si="3"/>
        <v>2</v>
      </c>
      <c r="U27" s="3"/>
      <c r="V27" s="3" t="e">
        <f t="shared" si="4"/>
        <v>#DIV/0!</v>
      </c>
      <c r="W27" s="3">
        <f t="shared" si="5"/>
        <v>62.913766019016123</v>
      </c>
      <c r="X27" s="3">
        <v>0</v>
      </c>
    </row>
    <row r="28" spans="1:25" ht="57.75" customHeight="1" x14ac:dyDescent="0.2">
      <c r="A28" s="477">
        <v>10</v>
      </c>
      <c r="B28" s="839" t="s">
        <v>863</v>
      </c>
      <c r="C28" s="840"/>
      <c r="D28" s="470" t="s">
        <v>864</v>
      </c>
      <c r="E28" s="470">
        <v>8</v>
      </c>
      <c r="F28" s="28">
        <f t="shared" si="0"/>
        <v>96760</v>
      </c>
      <c r="G28" s="28">
        <f t="shared" si="7"/>
        <v>60875.360000000001</v>
      </c>
      <c r="H28" s="473">
        <f t="shared" si="1"/>
        <v>80</v>
      </c>
      <c r="I28" s="479"/>
      <c r="J28" s="477">
        <v>40</v>
      </c>
      <c r="K28" s="478">
        <v>33</v>
      </c>
      <c r="L28" s="477">
        <v>25</v>
      </c>
      <c r="M28" s="479">
        <v>37</v>
      </c>
      <c r="N28" s="477">
        <v>15</v>
      </c>
      <c r="O28" s="479">
        <v>18</v>
      </c>
      <c r="P28" s="477"/>
      <c r="Q28" s="479"/>
      <c r="R28" s="29">
        <f t="shared" si="2"/>
        <v>80</v>
      </c>
      <c r="S28" s="29">
        <f t="shared" si="2"/>
        <v>88</v>
      </c>
      <c r="T28" s="29">
        <f t="shared" si="3"/>
        <v>8</v>
      </c>
      <c r="U28" s="3"/>
      <c r="V28" s="3">
        <f t="shared" si="4"/>
        <v>120</v>
      </c>
      <c r="W28" s="3">
        <f t="shared" si="5"/>
        <v>62.913766019016123</v>
      </c>
      <c r="X28" s="3">
        <f t="shared" si="6"/>
        <v>52.428138349180095</v>
      </c>
    </row>
    <row r="29" spans="1:25" ht="42" customHeight="1" x14ac:dyDescent="0.2">
      <c r="A29" s="476">
        <v>11</v>
      </c>
      <c r="B29" s="830" t="s">
        <v>865</v>
      </c>
      <c r="C29" s="831"/>
      <c r="D29" s="471" t="s">
        <v>866</v>
      </c>
      <c r="E29" s="471">
        <v>6</v>
      </c>
      <c r="F29" s="28">
        <f t="shared" si="0"/>
        <v>72570</v>
      </c>
      <c r="G29" s="28">
        <f t="shared" si="7"/>
        <v>45656.52</v>
      </c>
      <c r="H29" s="473">
        <f t="shared" si="1"/>
        <v>1</v>
      </c>
      <c r="I29" s="477"/>
      <c r="J29" s="476">
        <v>0</v>
      </c>
      <c r="K29" s="478">
        <v>0</v>
      </c>
      <c r="L29" s="476">
        <v>0</v>
      </c>
      <c r="M29" s="479">
        <v>0</v>
      </c>
      <c r="N29" s="476">
        <v>1</v>
      </c>
      <c r="O29" s="479">
        <v>1</v>
      </c>
      <c r="P29" s="476"/>
      <c r="Q29" s="479"/>
      <c r="R29" s="29">
        <f t="shared" si="2"/>
        <v>1</v>
      </c>
      <c r="S29" s="29">
        <f t="shared" si="2"/>
        <v>1</v>
      </c>
      <c r="T29" s="29">
        <f t="shared" si="3"/>
        <v>0</v>
      </c>
      <c r="U29" s="3"/>
      <c r="V29" s="3">
        <f t="shared" si="4"/>
        <v>100</v>
      </c>
      <c r="W29" s="3">
        <f t="shared" si="5"/>
        <v>62.913766019016116</v>
      </c>
      <c r="X29" s="3">
        <v>0</v>
      </c>
    </row>
    <row r="30" spans="1:25" ht="82.5" customHeight="1" x14ac:dyDescent="0.2">
      <c r="A30" s="476">
        <v>12</v>
      </c>
      <c r="B30" s="830" t="s">
        <v>867</v>
      </c>
      <c r="C30" s="841"/>
      <c r="D30" s="471" t="s">
        <v>827</v>
      </c>
      <c r="E30" s="471">
        <v>8</v>
      </c>
      <c r="F30" s="28">
        <f t="shared" si="0"/>
        <v>96760</v>
      </c>
      <c r="G30" s="28">
        <f t="shared" si="7"/>
        <v>60875.360000000001</v>
      </c>
      <c r="H30" s="473">
        <f t="shared" si="1"/>
        <v>1</v>
      </c>
      <c r="I30" s="477"/>
      <c r="J30" s="476">
        <v>1</v>
      </c>
      <c r="K30" s="478">
        <v>0</v>
      </c>
      <c r="L30" s="476">
        <v>0</v>
      </c>
      <c r="M30" s="479">
        <v>0</v>
      </c>
      <c r="N30" s="476">
        <v>0</v>
      </c>
      <c r="O30" s="479">
        <v>0</v>
      </c>
      <c r="P30" s="476"/>
      <c r="Q30" s="479"/>
      <c r="R30" s="29">
        <f t="shared" si="2"/>
        <v>1</v>
      </c>
      <c r="S30" s="29">
        <f t="shared" si="2"/>
        <v>0</v>
      </c>
      <c r="T30" s="29">
        <f t="shared" si="3"/>
        <v>-1</v>
      </c>
      <c r="U30" s="345"/>
      <c r="V30" s="3" t="e">
        <f t="shared" si="4"/>
        <v>#DIV/0!</v>
      </c>
      <c r="W30" s="3">
        <f t="shared" si="5"/>
        <v>62.913766019016123</v>
      </c>
      <c r="X30" s="3">
        <v>0</v>
      </c>
    </row>
    <row r="31" spans="1:25" ht="63" customHeight="1" x14ac:dyDescent="0.2">
      <c r="A31" s="476">
        <v>13</v>
      </c>
      <c r="B31" s="836" t="s">
        <v>868</v>
      </c>
      <c r="C31" s="836"/>
      <c r="D31" s="471" t="s">
        <v>866</v>
      </c>
      <c r="E31" s="471">
        <v>8</v>
      </c>
      <c r="F31" s="28">
        <f t="shared" si="0"/>
        <v>96760</v>
      </c>
      <c r="G31" s="28">
        <f t="shared" si="7"/>
        <v>60875.360000000001</v>
      </c>
      <c r="H31" s="473">
        <f t="shared" si="1"/>
        <v>2</v>
      </c>
      <c r="I31" s="477"/>
      <c r="J31" s="476">
        <v>1</v>
      </c>
      <c r="K31" s="478">
        <v>1</v>
      </c>
      <c r="L31" s="476">
        <v>0</v>
      </c>
      <c r="M31" s="479">
        <v>0</v>
      </c>
      <c r="N31" s="476">
        <v>1</v>
      </c>
      <c r="O31" s="479">
        <v>1</v>
      </c>
      <c r="P31" s="476"/>
      <c r="Q31" s="479"/>
      <c r="R31" s="29">
        <f t="shared" si="2"/>
        <v>2</v>
      </c>
      <c r="S31" s="29">
        <f t="shared" si="2"/>
        <v>2</v>
      </c>
      <c r="T31" s="29">
        <f t="shared" si="3"/>
        <v>0</v>
      </c>
      <c r="U31" s="3"/>
      <c r="V31" s="3">
        <f t="shared" si="4"/>
        <v>100</v>
      </c>
      <c r="W31" s="3">
        <f t="shared" si="5"/>
        <v>62.913766019016123</v>
      </c>
      <c r="X31" s="3">
        <f t="shared" si="6"/>
        <v>62.913766019016123</v>
      </c>
      <c r="Y31" s="115"/>
    </row>
    <row r="32" spans="1:25" ht="42" customHeight="1" x14ac:dyDescent="0.2">
      <c r="A32" s="575" t="s">
        <v>25</v>
      </c>
      <c r="B32" s="576"/>
      <c r="C32" s="577"/>
      <c r="D32" s="9"/>
      <c r="E32" s="9">
        <f>SUM(E19:E31)</f>
        <v>100</v>
      </c>
      <c r="F32" s="10">
        <v>1209500</v>
      </c>
      <c r="G32" s="56">
        <v>760942</v>
      </c>
      <c r="H32" s="9">
        <f t="shared" ref="H32:Q32" si="8">SUM(H19:H31)</f>
        <v>217</v>
      </c>
      <c r="I32" s="9">
        <f t="shared" si="8"/>
        <v>0</v>
      </c>
      <c r="J32" s="9">
        <f t="shared" si="8"/>
        <v>86</v>
      </c>
      <c r="K32" s="9">
        <f t="shared" si="8"/>
        <v>70</v>
      </c>
      <c r="L32" s="9">
        <f t="shared" si="8"/>
        <v>69</v>
      </c>
      <c r="M32" s="9">
        <f t="shared" si="8"/>
        <v>63</v>
      </c>
      <c r="N32" s="9">
        <f t="shared" si="8"/>
        <v>62</v>
      </c>
      <c r="O32" s="9">
        <f t="shared" si="8"/>
        <v>97</v>
      </c>
      <c r="P32" s="9">
        <f t="shared" si="8"/>
        <v>0</v>
      </c>
      <c r="Q32" s="9">
        <f t="shared" si="8"/>
        <v>0</v>
      </c>
      <c r="R32" s="8">
        <f t="shared" si="2"/>
        <v>217</v>
      </c>
      <c r="S32" s="8">
        <f t="shared" si="2"/>
        <v>230</v>
      </c>
      <c r="T32" s="8">
        <f t="shared" si="3"/>
        <v>13</v>
      </c>
      <c r="U32" s="8"/>
      <c r="V32" s="3">
        <f t="shared" si="4"/>
        <v>156.45161290322579</v>
      </c>
      <c r="W32" s="3">
        <f t="shared" si="5"/>
        <v>62.913766019016123</v>
      </c>
      <c r="X32" s="3">
        <f t="shared" si="6"/>
        <v>40.212922610092782</v>
      </c>
    </row>
    <row r="33" spans="2:24" s="4" customFormat="1" ht="14.25" customHeight="1" x14ac:dyDescent="0.2">
      <c r="F33" s="6"/>
      <c r="V33" s="35"/>
      <c r="W33" s="35"/>
      <c r="X33" s="35"/>
    </row>
    <row r="34" spans="2:24" s="4" customFormat="1" ht="14.25" customHeight="1" x14ac:dyDescent="0.2">
      <c r="B34" s="7" t="s">
        <v>26</v>
      </c>
      <c r="F34" s="6"/>
      <c r="H34" s="4" t="s">
        <v>27</v>
      </c>
      <c r="V34" s="35"/>
      <c r="W34" s="35"/>
      <c r="X34" s="35"/>
    </row>
    <row r="35" spans="2:24" ht="12.75" customHeight="1" x14ac:dyDescent="0.2">
      <c r="J35" s="115"/>
      <c r="K35" s="115"/>
      <c r="L35" s="115"/>
      <c r="M35" s="115"/>
      <c r="N35" s="115"/>
      <c r="O35" s="115"/>
      <c r="P35" s="115"/>
    </row>
    <row r="36" spans="2:24" ht="12.75" customHeight="1" x14ac:dyDescent="0.2">
      <c r="J36" s="115"/>
      <c r="K36" s="115"/>
      <c r="L36" s="115"/>
      <c r="M36" s="115"/>
      <c r="N36" s="115"/>
      <c r="O36" s="115"/>
      <c r="P36" s="115"/>
    </row>
    <row r="37" spans="2:24" ht="12.75" customHeight="1" x14ac:dyDescent="0.2">
      <c r="J37" s="115"/>
      <c r="K37" s="115"/>
      <c r="L37" s="115"/>
      <c r="M37" s="115"/>
      <c r="N37" s="115"/>
      <c r="O37" s="115"/>
      <c r="P37" s="115"/>
    </row>
    <row r="38" spans="2:24" ht="12.75" customHeight="1" x14ac:dyDescent="0.2">
      <c r="J38" s="115"/>
      <c r="K38" s="115"/>
      <c r="L38" s="115"/>
      <c r="M38" s="115"/>
      <c r="N38" s="115"/>
      <c r="O38" s="115"/>
      <c r="P38" s="115"/>
      <c r="V38" s="1"/>
      <c r="W38" s="1"/>
      <c r="X38" s="1"/>
    </row>
    <row r="39" spans="2:24" ht="12.75" customHeight="1" x14ac:dyDescent="0.2">
      <c r="J39" s="115"/>
      <c r="K39" s="115"/>
      <c r="L39" s="115"/>
      <c r="M39" s="115"/>
      <c r="N39" s="115"/>
      <c r="O39" s="115"/>
      <c r="P39" s="115"/>
    </row>
    <row r="40" spans="2:24" ht="12.75" customHeight="1" x14ac:dyDescent="0.2">
      <c r="J40" s="115"/>
      <c r="K40" s="115"/>
      <c r="L40" s="115"/>
      <c r="M40" s="115"/>
      <c r="N40" s="115"/>
      <c r="O40" s="115"/>
      <c r="P40" s="115"/>
    </row>
    <row r="41" spans="2:24" x14ac:dyDescent="0.2">
      <c r="J41" s="115"/>
      <c r="K41" s="115"/>
      <c r="L41" s="115"/>
      <c r="M41" s="115"/>
      <c r="N41" s="115"/>
      <c r="O41" s="115"/>
      <c r="P41" s="115"/>
    </row>
    <row r="42" spans="2:24" x14ac:dyDescent="0.2">
      <c r="J42" s="115"/>
      <c r="K42" s="115"/>
      <c r="L42" s="115"/>
      <c r="M42" s="115"/>
      <c r="N42" s="115"/>
      <c r="O42" s="115"/>
      <c r="P42" s="115"/>
    </row>
    <row r="43" spans="2:24" x14ac:dyDescent="0.2">
      <c r="J43" s="115"/>
      <c r="K43" s="115"/>
      <c r="L43" s="115"/>
      <c r="M43" s="115"/>
      <c r="N43" s="115"/>
      <c r="O43" s="115"/>
      <c r="P43" s="115"/>
    </row>
    <row r="44" spans="2:24" x14ac:dyDescent="0.2">
      <c r="J44" s="115"/>
      <c r="K44" s="115"/>
      <c r="L44" s="115"/>
      <c r="M44" s="115"/>
      <c r="N44" s="115"/>
      <c r="O44" s="115"/>
      <c r="P44" s="115"/>
    </row>
    <row r="45" spans="2:24" x14ac:dyDescent="0.2">
      <c r="J45" s="115"/>
      <c r="K45" s="115"/>
      <c r="L45" s="115"/>
      <c r="M45" s="115"/>
      <c r="N45" s="115"/>
      <c r="O45" s="115"/>
      <c r="P45" s="115"/>
    </row>
    <row r="46" spans="2:24" x14ac:dyDescent="0.2">
      <c r="J46" s="115"/>
      <c r="K46" s="115"/>
      <c r="L46" s="115"/>
      <c r="M46" s="115"/>
      <c r="N46" s="115"/>
      <c r="O46" s="115"/>
      <c r="P46" s="115"/>
    </row>
    <row r="47" spans="2:24" x14ac:dyDescent="0.2">
      <c r="J47" s="115"/>
      <c r="K47" s="115"/>
      <c r="L47" s="115"/>
      <c r="M47" s="115"/>
      <c r="N47" s="115"/>
      <c r="O47" s="115"/>
      <c r="P47" s="115"/>
    </row>
    <row r="48" spans="2:24" x14ac:dyDescent="0.2">
      <c r="J48" s="115"/>
      <c r="K48" s="115"/>
      <c r="L48" s="115"/>
      <c r="M48" s="115"/>
      <c r="N48" s="115"/>
      <c r="O48" s="115"/>
      <c r="P48" s="115"/>
    </row>
    <row r="49" spans="10:16" x14ac:dyDescent="0.2">
      <c r="J49" s="115"/>
      <c r="K49" s="115"/>
      <c r="L49" s="115"/>
      <c r="M49" s="115"/>
      <c r="N49" s="115"/>
      <c r="O49" s="115"/>
      <c r="P49" s="115"/>
    </row>
    <row r="50" spans="10:16" x14ac:dyDescent="0.2">
      <c r="J50" s="115"/>
      <c r="K50" s="115"/>
      <c r="L50" s="115"/>
      <c r="M50" s="115"/>
      <c r="N50" s="115"/>
      <c r="O50" s="115"/>
      <c r="P50" s="115"/>
    </row>
    <row r="51" spans="10:16" x14ac:dyDescent="0.2">
      <c r="J51" s="115"/>
      <c r="K51" s="115"/>
      <c r="L51" s="115"/>
      <c r="M51" s="115"/>
      <c r="N51" s="115"/>
      <c r="O51" s="115"/>
      <c r="P51" s="115"/>
    </row>
    <row r="52" spans="10:16" x14ac:dyDescent="0.2">
      <c r="J52" s="115"/>
      <c r="K52" s="115"/>
      <c r="L52" s="115"/>
      <c r="M52" s="115"/>
      <c r="N52" s="115"/>
      <c r="O52" s="115"/>
      <c r="P52" s="115"/>
    </row>
    <row r="53" spans="10:16" x14ac:dyDescent="0.2">
      <c r="J53" s="115"/>
      <c r="K53" s="115"/>
      <c r="L53" s="115"/>
      <c r="M53" s="115"/>
      <c r="N53" s="115"/>
      <c r="O53" s="115"/>
      <c r="P53" s="115"/>
    </row>
    <row r="54" spans="10:16" x14ac:dyDescent="0.2">
      <c r="J54" s="115"/>
      <c r="K54" s="115"/>
      <c r="L54" s="115"/>
      <c r="M54" s="115"/>
      <c r="N54" s="115"/>
      <c r="O54" s="115"/>
      <c r="P54" s="115"/>
    </row>
    <row r="55" spans="10:16" x14ac:dyDescent="0.2">
      <c r="J55" s="115"/>
      <c r="K55" s="115"/>
      <c r="L55" s="115"/>
      <c r="M55" s="115"/>
      <c r="N55" s="115"/>
      <c r="O55" s="115"/>
      <c r="P55" s="115"/>
    </row>
    <row r="56" spans="10:16" x14ac:dyDescent="0.2">
      <c r="J56" s="115"/>
      <c r="K56" s="115"/>
      <c r="L56" s="115"/>
      <c r="M56" s="115"/>
      <c r="N56" s="115"/>
      <c r="O56" s="115"/>
      <c r="P56" s="115"/>
    </row>
    <row r="57" spans="10:16" x14ac:dyDescent="0.2">
      <c r="J57" s="115"/>
      <c r="K57" s="115"/>
      <c r="L57" s="115"/>
      <c r="M57" s="115"/>
      <c r="N57" s="115"/>
      <c r="O57" s="115"/>
      <c r="P57" s="115"/>
    </row>
    <row r="58" spans="10:16" x14ac:dyDescent="0.2">
      <c r="J58" s="115"/>
      <c r="K58" s="115"/>
      <c r="L58" s="115"/>
      <c r="M58" s="115"/>
      <c r="N58" s="115"/>
      <c r="O58" s="115"/>
      <c r="P58" s="115"/>
    </row>
    <row r="59" spans="10:16" x14ac:dyDescent="0.2">
      <c r="J59" s="115"/>
      <c r="K59" s="115"/>
      <c r="L59" s="115"/>
      <c r="M59" s="115"/>
      <c r="N59" s="115"/>
      <c r="O59" s="115"/>
      <c r="P59" s="115"/>
    </row>
    <row r="60" spans="10:16" x14ac:dyDescent="0.2">
      <c r="J60" s="115"/>
      <c r="K60" s="115"/>
      <c r="L60" s="115"/>
      <c r="M60" s="115"/>
      <c r="N60" s="115"/>
      <c r="O60" s="115"/>
      <c r="P60" s="115"/>
    </row>
    <row r="61" spans="10:16" x14ac:dyDescent="0.2">
      <c r="J61" s="115"/>
      <c r="K61" s="115"/>
      <c r="L61" s="115"/>
      <c r="M61" s="115"/>
      <c r="N61" s="115"/>
      <c r="O61" s="115"/>
      <c r="P61" s="115"/>
    </row>
    <row r="62" spans="10:16" x14ac:dyDescent="0.2">
      <c r="J62" s="115"/>
      <c r="K62" s="115"/>
      <c r="L62" s="115"/>
      <c r="M62" s="115"/>
      <c r="N62" s="115"/>
      <c r="O62" s="115"/>
      <c r="P62" s="115"/>
    </row>
    <row r="63" spans="10:16" x14ac:dyDescent="0.2">
      <c r="J63" s="115"/>
      <c r="K63" s="115"/>
      <c r="L63" s="115"/>
      <c r="M63" s="115"/>
      <c r="N63" s="115"/>
      <c r="O63" s="115"/>
      <c r="P63" s="115"/>
    </row>
    <row r="64" spans="10:16" x14ac:dyDescent="0.2">
      <c r="J64" s="115"/>
      <c r="K64" s="115"/>
      <c r="L64" s="115"/>
      <c r="M64" s="115"/>
      <c r="N64" s="115"/>
      <c r="O64" s="115"/>
      <c r="P64" s="115"/>
    </row>
    <row r="65" spans="10:16" x14ac:dyDescent="0.2">
      <c r="J65" s="115"/>
      <c r="K65" s="115"/>
      <c r="L65" s="115"/>
      <c r="M65" s="115"/>
      <c r="N65" s="115"/>
      <c r="O65" s="115"/>
      <c r="P65" s="115"/>
    </row>
    <row r="66" spans="10:16" x14ac:dyDescent="0.2">
      <c r="J66" s="115"/>
      <c r="K66" s="115"/>
      <c r="L66" s="115"/>
      <c r="M66" s="115"/>
      <c r="N66" s="115"/>
      <c r="O66" s="115"/>
      <c r="P66" s="115"/>
    </row>
    <row r="67" spans="10:16" x14ac:dyDescent="0.2">
      <c r="J67" s="115"/>
      <c r="K67" s="115"/>
      <c r="L67" s="115"/>
      <c r="M67" s="115"/>
      <c r="N67" s="115"/>
      <c r="O67" s="115"/>
      <c r="P67" s="115"/>
    </row>
    <row r="68" spans="10:16" x14ac:dyDescent="0.2">
      <c r="J68" s="115"/>
      <c r="K68" s="115"/>
      <c r="L68" s="115"/>
      <c r="M68" s="115"/>
      <c r="N68" s="115"/>
      <c r="O68" s="115"/>
      <c r="P68" s="115"/>
    </row>
    <row r="69" spans="10:16" x14ac:dyDescent="0.2">
      <c r="J69" s="115"/>
      <c r="K69" s="115"/>
      <c r="L69" s="115"/>
      <c r="M69" s="115"/>
      <c r="N69" s="115"/>
      <c r="O69" s="115"/>
      <c r="P69" s="115"/>
    </row>
    <row r="70" spans="10:16" x14ac:dyDescent="0.2">
      <c r="J70" s="115"/>
      <c r="K70" s="115"/>
      <c r="L70" s="115"/>
      <c r="M70" s="115"/>
      <c r="N70" s="115"/>
      <c r="O70" s="115"/>
      <c r="P70" s="115"/>
    </row>
    <row r="71" spans="10:16" x14ac:dyDescent="0.2">
      <c r="J71" s="115"/>
      <c r="K71" s="115"/>
      <c r="L71" s="115"/>
      <c r="M71" s="115"/>
      <c r="N71" s="115"/>
      <c r="O71" s="115"/>
      <c r="P71" s="115"/>
    </row>
  </sheetData>
  <mergeCells count="36">
    <mergeCell ref="B31:C31"/>
    <mergeCell ref="A32:C32"/>
    <mergeCell ref="B25:C25"/>
    <mergeCell ref="B26:C26"/>
    <mergeCell ref="B27:C27"/>
    <mergeCell ref="B28:C28"/>
    <mergeCell ref="B29:C29"/>
    <mergeCell ref="B30:C30"/>
    <mergeCell ref="B24:C24"/>
    <mergeCell ref="N17:O17"/>
    <mergeCell ref="P17:Q17"/>
    <mergeCell ref="R17:T17"/>
    <mergeCell ref="U17:U18"/>
    <mergeCell ref="B19:C19"/>
    <mergeCell ref="B20:C20"/>
    <mergeCell ref="B21:C21"/>
    <mergeCell ref="B22:C22"/>
    <mergeCell ref="B23:C23"/>
    <mergeCell ref="V17:X17"/>
    <mergeCell ref="B18:C18"/>
    <mergeCell ref="A7:X7"/>
    <mergeCell ref="A15:X15"/>
    <mergeCell ref="A16:X16"/>
    <mergeCell ref="A17:C17"/>
    <mergeCell ref="D17:D18"/>
    <mergeCell ref="E17:E18"/>
    <mergeCell ref="F17:G17"/>
    <mergeCell ref="H17:I17"/>
    <mergeCell ref="J17:K17"/>
    <mergeCell ref="L17:M17"/>
    <mergeCell ref="A6:X6"/>
    <mergeCell ref="A1:X1"/>
    <mergeCell ref="A2:X2"/>
    <mergeCell ref="A3:X3"/>
    <mergeCell ref="A4:X4"/>
    <mergeCell ref="A5:X5"/>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1"/>
  <sheetViews>
    <sheetView topLeftCell="A30" workbookViewId="0">
      <selection activeCell="G33" sqref="G33"/>
    </sheetView>
  </sheetViews>
  <sheetFormatPr baseColWidth="10" defaultRowHeight="12.75" x14ac:dyDescent="0.2"/>
  <cols>
    <col min="1" max="1" width="11.85546875" style="35" customWidth="1"/>
    <col min="2" max="2" width="10" style="35" customWidth="1"/>
    <col min="3" max="3" width="35.28515625" style="35" customWidth="1"/>
    <col min="4" max="4" width="12.28515625" style="35" customWidth="1"/>
    <col min="5" max="5" width="9.5703125" style="35" customWidth="1"/>
    <col min="6" max="6" width="11.7109375" style="35" customWidth="1"/>
    <col min="7" max="7" width="10.140625" style="35" customWidth="1"/>
    <col min="8" max="8" width="10.28515625" style="35" hidden="1" customWidth="1"/>
    <col min="9" max="9" width="9.28515625" style="35" hidden="1" customWidth="1"/>
    <col min="10" max="10" width="9.5703125" style="35" hidden="1" customWidth="1"/>
    <col min="11" max="11" width="9.28515625" style="35" hidden="1" customWidth="1"/>
    <col min="12" max="12" width="10.42578125" style="35" hidden="1" customWidth="1"/>
    <col min="13" max="13" width="9.28515625" style="35" hidden="1" customWidth="1"/>
    <col min="14" max="14" width="10.42578125" style="35" customWidth="1"/>
    <col min="15" max="15" width="9.28515625" style="35" customWidth="1"/>
    <col min="16" max="20" width="9.28515625" style="35" hidden="1" customWidth="1"/>
    <col min="21" max="21" width="21.85546875" style="35" customWidth="1"/>
    <col min="22" max="24" width="8.7109375" style="35" customWidth="1"/>
    <col min="25" max="16384" width="11.42578125" style="35"/>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130</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23"/>
      <c r="B8" s="23"/>
      <c r="C8" s="23"/>
      <c r="D8" s="23"/>
      <c r="E8" s="23"/>
      <c r="F8" s="23"/>
      <c r="G8" s="23"/>
      <c r="H8" s="23"/>
      <c r="I8" s="23"/>
      <c r="J8" s="23"/>
      <c r="K8" s="23"/>
      <c r="L8" s="23"/>
      <c r="M8" s="23"/>
      <c r="N8" s="23"/>
      <c r="O8" s="23"/>
      <c r="P8" s="23"/>
      <c r="Q8" s="23"/>
      <c r="R8" s="23"/>
      <c r="S8" s="23"/>
      <c r="T8" s="23"/>
      <c r="U8" s="23"/>
      <c r="V8" s="23"/>
      <c r="W8" s="23"/>
      <c r="X8" s="23"/>
    </row>
    <row r="9" spans="1:24" x14ac:dyDescent="0.2">
      <c r="A9" s="285" t="s">
        <v>423</v>
      </c>
      <c r="B9" s="286">
        <v>231</v>
      </c>
      <c r="C9" s="287" t="s">
        <v>828</v>
      </c>
      <c r="D9" s="299"/>
      <c r="E9" s="1"/>
      <c r="F9" s="1"/>
      <c r="G9" s="1"/>
      <c r="H9" s="1"/>
      <c r="I9" s="1"/>
      <c r="J9" s="1"/>
      <c r="K9" s="1"/>
      <c r="L9" s="1"/>
      <c r="M9" s="1"/>
      <c r="N9" s="1"/>
      <c r="O9" s="1"/>
      <c r="P9" s="1"/>
      <c r="Q9" s="1"/>
    </row>
    <row r="10" spans="1:24" x14ac:dyDescent="0.2">
      <c r="A10" s="285" t="s">
        <v>1</v>
      </c>
      <c r="B10" s="286">
        <v>9</v>
      </c>
      <c r="C10" s="287" t="s">
        <v>808</v>
      </c>
      <c r="D10" s="299"/>
      <c r="E10" s="1"/>
      <c r="F10" s="1"/>
      <c r="G10" s="1"/>
      <c r="H10" s="1"/>
      <c r="I10" s="1"/>
      <c r="J10" s="1"/>
      <c r="K10" s="1"/>
      <c r="L10" s="4"/>
      <c r="M10" s="4"/>
      <c r="N10" s="4"/>
      <c r="O10" s="4"/>
      <c r="P10" s="4"/>
      <c r="Q10" s="4"/>
    </row>
    <row r="11" spans="1:24" x14ac:dyDescent="0.2">
      <c r="A11" s="285" t="s">
        <v>426</v>
      </c>
      <c r="B11" s="286">
        <v>3</v>
      </c>
      <c r="C11" s="287" t="s">
        <v>829</v>
      </c>
      <c r="D11" s="299"/>
      <c r="E11" s="1"/>
      <c r="F11" s="1"/>
      <c r="G11" s="1"/>
      <c r="H11" s="1"/>
      <c r="I11" s="1"/>
      <c r="J11" s="1"/>
      <c r="K11" s="1"/>
      <c r="L11" s="4"/>
      <c r="M11" s="4"/>
      <c r="N11" s="4"/>
      <c r="O11" s="4"/>
      <c r="P11" s="4"/>
      <c r="Q11" s="4"/>
    </row>
    <row r="12" spans="1:24" x14ac:dyDescent="0.2">
      <c r="A12" s="285" t="s">
        <v>7</v>
      </c>
      <c r="B12" s="289">
        <v>27</v>
      </c>
      <c r="C12" s="287" t="s">
        <v>810</v>
      </c>
      <c r="D12" s="299"/>
      <c r="E12" s="1"/>
      <c r="F12" s="1"/>
      <c r="G12" s="1"/>
      <c r="H12" s="1"/>
      <c r="I12" s="1"/>
      <c r="J12" s="1"/>
      <c r="K12" s="1"/>
      <c r="L12" s="4"/>
      <c r="M12" s="4"/>
      <c r="N12" s="4"/>
      <c r="O12" s="4"/>
      <c r="P12" s="4"/>
      <c r="Q12" s="4"/>
    </row>
    <row r="13" spans="1:24" x14ac:dyDescent="0.2">
      <c r="A13" s="285" t="s">
        <v>411</v>
      </c>
      <c r="B13" s="286">
        <v>2</v>
      </c>
      <c r="C13" s="287" t="s">
        <v>830</v>
      </c>
      <c r="D13" s="299"/>
      <c r="E13" s="1"/>
      <c r="F13" s="1"/>
      <c r="G13" s="1"/>
      <c r="H13" s="1"/>
      <c r="I13" s="1"/>
      <c r="J13" s="1"/>
      <c r="K13" s="1"/>
      <c r="L13" s="4"/>
      <c r="M13" s="4"/>
      <c r="N13" s="4"/>
      <c r="O13" s="4"/>
      <c r="P13" s="4"/>
      <c r="Q13" s="4"/>
    </row>
    <row r="14" spans="1:24" x14ac:dyDescent="0.2">
      <c r="A14" s="1"/>
      <c r="B14" s="1"/>
      <c r="C14" s="1"/>
      <c r="D14" s="1"/>
      <c r="E14" s="1"/>
      <c r="F14" s="1"/>
      <c r="G14" s="1"/>
      <c r="H14" s="1"/>
      <c r="I14" s="1"/>
      <c r="J14" s="1"/>
      <c r="K14" s="1"/>
      <c r="L14" s="4"/>
      <c r="M14" s="4"/>
      <c r="N14" s="4"/>
      <c r="O14" s="4"/>
      <c r="P14" s="4"/>
      <c r="Q14" s="4" t="s">
        <v>40</v>
      </c>
      <c r="X14" s="35" t="s">
        <v>254</v>
      </c>
    </row>
    <row r="15" spans="1:24" x14ac:dyDescent="0.2">
      <c r="A15" s="591" t="s">
        <v>4</v>
      </c>
      <c r="B15" s="591"/>
      <c r="C15" s="591"/>
      <c r="D15" s="591"/>
      <c r="E15" s="591"/>
      <c r="F15" s="591"/>
      <c r="G15" s="591"/>
      <c r="H15" s="591"/>
      <c r="I15" s="591"/>
      <c r="J15" s="591"/>
      <c r="K15" s="591"/>
      <c r="L15" s="591"/>
      <c r="M15" s="591"/>
      <c r="N15" s="591"/>
      <c r="O15" s="591"/>
      <c r="P15" s="591"/>
      <c r="Q15" s="591"/>
      <c r="R15" s="591"/>
      <c r="S15" s="591"/>
      <c r="T15" s="591"/>
      <c r="U15" s="591"/>
      <c r="V15" s="591"/>
      <c r="W15" s="591"/>
      <c r="X15" s="591"/>
    </row>
    <row r="16" spans="1:24" ht="58.5" customHeight="1" x14ac:dyDescent="0.2">
      <c r="A16" s="592" t="s">
        <v>831</v>
      </c>
      <c r="B16" s="592"/>
      <c r="C16" s="592"/>
      <c r="D16" s="592"/>
      <c r="E16" s="592"/>
      <c r="F16" s="592"/>
      <c r="G16" s="592"/>
      <c r="H16" s="592"/>
      <c r="I16" s="592"/>
      <c r="J16" s="592"/>
      <c r="K16" s="592"/>
      <c r="L16" s="592"/>
      <c r="M16" s="592"/>
      <c r="N16" s="592"/>
      <c r="O16" s="592"/>
      <c r="P16" s="592"/>
      <c r="Q16" s="592"/>
      <c r="R16" s="592"/>
      <c r="S16" s="592"/>
      <c r="T16" s="592"/>
      <c r="U16" s="592"/>
      <c r="V16" s="592"/>
      <c r="W16" s="592"/>
      <c r="X16" s="592"/>
    </row>
    <row r="17" spans="1:24" x14ac:dyDescent="0.2">
      <c r="A17" s="4"/>
      <c r="B17" s="4"/>
      <c r="C17" s="4"/>
      <c r="D17" s="4"/>
      <c r="E17" s="4"/>
      <c r="F17" s="4"/>
      <c r="G17" s="4"/>
      <c r="H17" s="4"/>
      <c r="I17" s="4"/>
      <c r="J17" s="4"/>
      <c r="K17" s="4"/>
      <c r="L17" s="4"/>
      <c r="M17" s="4"/>
      <c r="N17" s="4"/>
      <c r="O17" s="4"/>
      <c r="P17" s="4"/>
      <c r="Q17" s="4"/>
    </row>
    <row r="18" spans="1:24" ht="12.75" customHeight="1" x14ac:dyDescent="0.2">
      <c r="A18" s="588" t="s">
        <v>5</v>
      </c>
      <c r="B18" s="589"/>
      <c r="C18" s="590"/>
      <c r="D18" s="578" t="s">
        <v>8</v>
      </c>
      <c r="E18" s="578" t="s">
        <v>18</v>
      </c>
      <c r="F18" s="580" t="s">
        <v>19</v>
      </c>
      <c r="G18" s="581"/>
      <c r="H18" s="580" t="s">
        <v>20</v>
      </c>
      <c r="I18" s="581"/>
      <c r="J18" s="588" t="s">
        <v>14</v>
      </c>
      <c r="K18" s="590"/>
      <c r="L18" s="588" t="s">
        <v>10</v>
      </c>
      <c r="M18" s="590"/>
      <c r="N18" s="588" t="s">
        <v>13</v>
      </c>
      <c r="O18" s="590"/>
      <c r="P18" s="588" t="s">
        <v>15</v>
      </c>
      <c r="Q18" s="590"/>
      <c r="R18" s="586" t="s">
        <v>28</v>
      </c>
      <c r="S18" s="586"/>
      <c r="T18" s="586"/>
      <c r="U18" s="598" t="s">
        <v>29</v>
      </c>
      <c r="V18" s="580" t="s">
        <v>31</v>
      </c>
      <c r="W18" s="587"/>
      <c r="X18" s="581"/>
    </row>
    <row r="19" spans="1:24" x14ac:dyDescent="0.2">
      <c r="A19" s="26" t="s">
        <v>17</v>
      </c>
      <c r="B19" s="842" t="s">
        <v>6</v>
      </c>
      <c r="C19" s="842"/>
      <c r="D19" s="579"/>
      <c r="E19" s="579"/>
      <c r="F19" s="25" t="s">
        <v>21</v>
      </c>
      <c r="G19" s="25" t="s">
        <v>22</v>
      </c>
      <c r="H19" s="25" t="s">
        <v>23</v>
      </c>
      <c r="I19" s="25" t="s">
        <v>24</v>
      </c>
      <c r="J19" s="2" t="s">
        <v>11</v>
      </c>
      <c r="K19" s="2" t="s">
        <v>12</v>
      </c>
      <c r="L19" s="2" t="s">
        <v>11</v>
      </c>
      <c r="M19" s="2" t="s">
        <v>12</v>
      </c>
      <c r="N19" s="2" t="s">
        <v>11</v>
      </c>
      <c r="O19" s="2" t="s">
        <v>12</v>
      </c>
      <c r="P19" s="2" t="s">
        <v>11</v>
      </c>
      <c r="Q19" s="2" t="s">
        <v>12</v>
      </c>
      <c r="R19" s="2" t="s">
        <v>11</v>
      </c>
      <c r="S19" s="2" t="s">
        <v>12</v>
      </c>
      <c r="T19" s="2" t="s">
        <v>30</v>
      </c>
      <c r="U19" s="598"/>
      <c r="V19" s="25" t="s">
        <v>32</v>
      </c>
      <c r="W19" s="25" t="s">
        <v>33</v>
      </c>
      <c r="X19" s="25" t="s">
        <v>34</v>
      </c>
    </row>
    <row r="20" spans="1:24" ht="70.5" customHeight="1" x14ac:dyDescent="0.2">
      <c r="A20" s="463">
        <v>1</v>
      </c>
      <c r="B20" s="844" t="s">
        <v>832</v>
      </c>
      <c r="C20" s="845"/>
      <c r="D20" s="464" t="s">
        <v>827</v>
      </c>
      <c r="E20" s="278">
        <v>9</v>
      </c>
      <c r="F20" s="28">
        <f>$F$32*E20/100</f>
        <v>786451.68</v>
      </c>
      <c r="G20" s="28">
        <f>$G$32*E20/100</f>
        <v>443347.38</v>
      </c>
      <c r="H20" s="465">
        <f>J20+L20+N20+P20</f>
        <v>1</v>
      </c>
      <c r="I20" s="465">
        <f>K20+M20+O20+Q20</f>
        <v>2</v>
      </c>
      <c r="J20" s="277">
        <v>1</v>
      </c>
      <c r="K20" s="281">
        <v>0</v>
      </c>
      <c r="L20" s="277">
        <v>0</v>
      </c>
      <c r="M20" s="281">
        <v>1</v>
      </c>
      <c r="N20" s="277">
        <v>0</v>
      </c>
      <c r="O20" s="281">
        <v>1</v>
      </c>
      <c r="P20" s="277"/>
      <c r="Q20" s="281"/>
      <c r="R20" s="29">
        <f>J20+L20+N20+P20</f>
        <v>1</v>
      </c>
      <c r="S20" s="29">
        <f>K20+M20+O20+Q20</f>
        <v>2</v>
      </c>
      <c r="T20" s="29">
        <f>S20-R20</f>
        <v>1</v>
      </c>
      <c r="U20" s="30"/>
      <c r="V20" s="3" t="e">
        <f>O20/N20*100</f>
        <v>#DIV/0!</v>
      </c>
      <c r="W20" s="3">
        <f>G20/F20*100</f>
        <v>56.373123902539056</v>
      </c>
      <c r="X20" s="3" t="e">
        <f>W20/V20*100</f>
        <v>#DIV/0!</v>
      </c>
    </row>
    <row r="21" spans="1:24" ht="58.5" customHeight="1" x14ac:dyDescent="0.2">
      <c r="A21" s="277">
        <v>2</v>
      </c>
      <c r="B21" s="846" t="s">
        <v>833</v>
      </c>
      <c r="C21" s="847"/>
      <c r="D21" s="466" t="s">
        <v>834</v>
      </c>
      <c r="E21" s="278">
        <v>9</v>
      </c>
      <c r="F21" s="28">
        <f t="shared" ref="F21:F31" si="0">$F$32*E21/100</f>
        <v>786451.68</v>
      </c>
      <c r="G21" s="28">
        <f t="shared" ref="G21:G31" si="1">$G$32*E21/100</f>
        <v>443347.38</v>
      </c>
      <c r="H21" s="465">
        <f t="shared" ref="H21:I31" si="2">J21+L21+N21+P21</f>
        <v>1200</v>
      </c>
      <c r="I21" s="465">
        <f t="shared" si="2"/>
        <v>1473</v>
      </c>
      <c r="J21" s="277">
        <v>400</v>
      </c>
      <c r="K21" s="281">
        <v>413</v>
      </c>
      <c r="L21" s="277">
        <v>400</v>
      </c>
      <c r="M21" s="281">
        <v>362</v>
      </c>
      <c r="N21" s="277">
        <v>400</v>
      </c>
      <c r="O21" s="281">
        <v>698</v>
      </c>
      <c r="P21" s="277"/>
      <c r="Q21" s="281"/>
      <c r="R21" s="29">
        <f>J21+L21+N21+P21</f>
        <v>1200</v>
      </c>
      <c r="S21" s="29">
        <f>K21+M21+O21+Q21</f>
        <v>1473</v>
      </c>
      <c r="T21" s="29">
        <f>S21-R21</f>
        <v>273</v>
      </c>
      <c r="U21" s="30"/>
      <c r="V21" s="3">
        <f t="shared" ref="V21:V32" si="3">O21/N21*100</f>
        <v>174.5</v>
      </c>
      <c r="W21" s="3">
        <f t="shared" ref="W21:W32" si="4">G21/F21*100</f>
        <v>56.373123902539056</v>
      </c>
      <c r="X21" s="3">
        <f t="shared" ref="X21:X32" si="5">W21/V21*100</f>
        <v>32.305515130394873</v>
      </c>
    </row>
    <row r="22" spans="1:24" ht="48" customHeight="1" x14ac:dyDescent="0.2">
      <c r="A22" s="277">
        <v>3</v>
      </c>
      <c r="B22" s="843" t="s">
        <v>835</v>
      </c>
      <c r="C22" s="739"/>
      <c r="D22" s="466" t="s">
        <v>390</v>
      </c>
      <c r="E22" s="278">
        <v>9</v>
      </c>
      <c r="F22" s="28">
        <f t="shared" si="0"/>
        <v>786451.68</v>
      </c>
      <c r="G22" s="28">
        <f t="shared" si="1"/>
        <v>443347.38</v>
      </c>
      <c r="H22" s="465">
        <f t="shared" si="2"/>
        <v>9</v>
      </c>
      <c r="I22" s="465">
        <f t="shared" si="2"/>
        <v>1286</v>
      </c>
      <c r="J22" s="277">
        <v>3</v>
      </c>
      <c r="K22" s="281">
        <v>3</v>
      </c>
      <c r="L22" s="277">
        <v>3</v>
      </c>
      <c r="M22" s="281">
        <v>3</v>
      </c>
      <c r="N22" s="277">
        <v>3</v>
      </c>
      <c r="O22" s="281">
        <v>1280</v>
      </c>
      <c r="P22" s="277"/>
      <c r="Q22" s="281"/>
      <c r="R22" s="29"/>
      <c r="S22" s="29"/>
      <c r="T22" s="29"/>
      <c r="U22" s="30"/>
      <c r="V22" s="3">
        <f t="shared" si="3"/>
        <v>42666.666666666672</v>
      </c>
      <c r="W22" s="3">
        <f t="shared" si="4"/>
        <v>56.373123902539056</v>
      </c>
      <c r="X22" s="3">
        <f t="shared" si="5"/>
        <v>0.13212450914657589</v>
      </c>
    </row>
    <row r="23" spans="1:24" ht="42" customHeight="1" x14ac:dyDescent="0.2">
      <c r="A23" s="277">
        <v>4</v>
      </c>
      <c r="B23" s="843" t="s">
        <v>836</v>
      </c>
      <c r="C23" s="739"/>
      <c r="D23" s="466" t="s">
        <v>837</v>
      </c>
      <c r="E23" s="278">
        <v>8</v>
      </c>
      <c r="F23" s="28">
        <f t="shared" si="0"/>
        <v>699068.16</v>
      </c>
      <c r="G23" s="28">
        <f t="shared" si="1"/>
        <v>394086.56</v>
      </c>
      <c r="H23" s="465">
        <f t="shared" si="2"/>
        <v>60</v>
      </c>
      <c r="I23" s="465">
        <f t="shared" si="2"/>
        <v>92</v>
      </c>
      <c r="J23" s="277">
        <v>20</v>
      </c>
      <c r="K23" s="281">
        <v>51</v>
      </c>
      <c r="L23" s="277">
        <v>20</v>
      </c>
      <c r="M23" s="281">
        <v>25</v>
      </c>
      <c r="N23" s="277">
        <v>20</v>
      </c>
      <c r="O23" s="281">
        <v>16</v>
      </c>
      <c r="P23" s="277"/>
      <c r="Q23" s="281"/>
      <c r="R23" s="29">
        <f>J23+L23+N23+P23</f>
        <v>60</v>
      </c>
      <c r="S23" s="29">
        <f>K23+M23+O23+Q23</f>
        <v>92</v>
      </c>
      <c r="T23" s="29">
        <f>S23-R23</f>
        <v>32</v>
      </c>
      <c r="U23" s="30"/>
      <c r="V23" s="3">
        <f t="shared" si="3"/>
        <v>80</v>
      </c>
      <c r="W23" s="3">
        <f t="shared" si="4"/>
        <v>56.373123902539056</v>
      </c>
      <c r="X23" s="3">
        <f t="shared" si="5"/>
        <v>70.466404878173819</v>
      </c>
    </row>
    <row r="24" spans="1:24" ht="58.5" customHeight="1" x14ac:dyDescent="0.2">
      <c r="A24" s="277">
        <v>5</v>
      </c>
      <c r="B24" s="843" t="s">
        <v>838</v>
      </c>
      <c r="C24" s="739"/>
      <c r="D24" s="466" t="s">
        <v>834</v>
      </c>
      <c r="E24" s="278">
        <v>7</v>
      </c>
      <c r="F24" s="28">
        <f t="shared" si="0"/>
        <v>611684.64</v>
      </c>
      <c r="G24" s="28">
        <f t="shared" si="1"/>
        <v>344825.74</v>
      </c>
      <c r="H24" s="465">
        <f t="shared" si="2"/>
        <v>3</v>
      </c>
      <c r="I24" s="465">
        <f t="shared" si="2"/>
        <v>9</v>
      </c>
      <c r="J24" s="277">
        <v>1</v>
      </c>
      <c r="K24" s="281">
        <v>1</v>
      </c>
      <c r="L24" s="277">
        <v>1</v>
      </c>
      <c r="M24" s="281">
        <v>7</v>
      </c>
      <c r="N24" s="277">
        <v>1</v>
      </c>
      <c r="O24" s="281">
        <v>1</v>
      </c>
      <c r="P24" s="277"/>
      <c r="Q24" s="281"/>
      <c r="R24" s="29">
        <f t="shared" ref="R24:R30" si="6">J24+L24+N24+P24</f>
        <v>3</v>
      </c>
      <c r="S24" s="29"/>
      <c r="T24" s="29"/>
      <c r="U24" s="30"/>
      <c r="V24" s="3">
        <f t="shared" si="3"/>
        <v>100</v>
      </c>
      <c r="W24" s="3">
        <f t="shared" si="4"/>
        <v>56.373123902539056</v>
      </c>
      <c r="X24" s="3">
        <f t="shared" si="5"/>
        <v>56.373123902539056</v>
      </c>
    </row>
    <row r="25" spans="1:24" ht="51.75" customHeight="1" x14ac:dyDescent="0.2">
      <c r="A25" s="277">
        <v>6</v>
      </c>
      <c r="B25" s="843" t="s">
        <v>839</v>
      </c>
      <c r="C25" s="739"/>
      <c r="D25" s="466" t="s">
        <v>834</v>
      </c>
      <c r="E25" s="278">
        <v>8</v>
      </c>
      <c r="F25" s="28">
        <f t="shared" si="0"/>
        <v>699068.16</v>
      </c>
      <c r="G25" s="28">
        <f t="shared" si="1"/>
        <v>394086.56</v>
      </c>
      <c r="H25" s="465">
        <f t="shared" si="2"/>
        <v>54</v>
      </c>
      <c r="I25" s="465">
        <f t="shared" si="2"/>
        <v>78</v>
      </c>
      <c r="J25" s="277">
        <v>18</v>
      </c>
      <c r="K25" s="281">
        <v>21</v>
      </c>
      <c r="L25" s="277">
        <v>18</v>
      </c>
      <c r="M25" s="281">
        <v>21</v>
      </c>
      <c r="N25" s="277">
        <v>18</v>
      </c>
      <c r="O25" s="281">
        <v>36</v>
      </c>
      <c r="P25" s="277"/>
      <c r="Q25" s="281"/>
      <c r="R25" s="29">
        <f t="shared" si="6"/>
        <v>54</v>
      </c>
      <c r="S25" s="29"/>
      <c r="T25" s="29"/>
      <c r="U25" s="30"/>
      <c r="V25" s="3">
        <f t="shared" si="3"/>
        <v>200</v>
      </c>
      <c r="W25" s="3">
        <f t="shared" si="4"/>
        <v>56.373123902539056</v>
      </c>
      <c r="X25" s="3">
        <f t="shared" si="5"/>
        <v>28.186561951269528</v>
      </c>
    </row>
    <row r="26" spans="1:24" ht="51.75" customHeight="1" x14ac:dyDescent="0.2">
      <c r="A26" s="277">
        <v>7</v>
      </c>
      <c r="B26" s="848" t="s">
        <v>840</v>
      </c>
      <c r="C26" s="849"/>
      <c r="D26" s="467" t="s">
        <v>827</v>
      </c>
      <c r="E26" s="278">
        <v>8</v>
      </c>
      <c r="F26" s="28">
        <f t="shared" si="0"/>
        <v>699068.16</v>
      </c>
      <c r="G26" s="28">
        <f t="shared" si="1"/>
        <v>394086.56</v>
      </c>
      <c r="H26" s="465">
        <f t="shared" si="2"/>
        <v>1</v>
      </c>
      <c r="I26" s="465">
        <f t="shared" si="2"/>
        <v>2</v>
      </c>
      <c r="J26" s="277">
        <v>1</v>
      </c>
      <c r="K26" s="281">
        <v>0</v>
      </c>
      <c r="L26" s="277">
        <v>0</v>
      </c>
      <c r="M26" s="281">
        <v>0</v>
      </c>
      <c r="N26" s="277">
        <v>0</v>
      </c>
      <c r="O26" s="281">
        <v>2</v>
      </c>
      <c r="P26" s="277"/>
      <c r="Q26" s="281"/>
      <c r="R26" s="29">
        <f t="shared" si="6"/>
        <v>1</v>
      </c>
      <c r="S26" s="29"/>
      <c r="T26" s="29"/>
      <c r="U26" s="30"/>
      <c r="V26" s="3" t="e">
        <f t="shared" si="3"/>
        <v>#DIV/0!</v>
      </c>
      <c r="W26" s="3">
        <f t="shared" si="4"/>
        <v>56.373123902539056</v>
      </c>
      <c r="X26" s="3" t="e">
        <f t="shared" si="5"/>
        <v>#DIV/0!</v>
      </c>
    </row>
    <row r="27" spans="1:24" ht="53.25" customHeight="1" x14ac:dyDescent="0.2">
      <c r="A27" s="277">
        <v>8</v>
      </c>
      <c r="B27" s="843" t="s">
        <v>841</v>
      </c>
      <c r="C27" s="739"/>
      <c r="D27" s="466" t="s">
        <v>834</v>
      </c>
      <c r="E27" s="278">
        <v>9</v>
      </c>
      <c r="F27" s="28">
        <f t="shared" si="0"/>
        <v>786451.68</v>
      </c>
      <c r="G27" s="28">
        <f t="shared" si="1"/>
        <v>443347.38</v>
      </c>
      <c r="H27" s="465">
        <f t="shared" si="2"/>
        <v>1200</v>
      </c>
      <c r="I27" s="465">
        <f t="shared" si="2"/>
        <v>1579</v>
      </c>
      <c r="J27" s="277">
        <v>400</v>
      </c>
      <c r="K27" s="281">
        <v>631</v>
      </c>
      <c r="L27" s="277">
        <v>400</v>
      </c>
      <c r="M27" s="281">
        <v>374</v>
      </c>
      <c r="N27" s="277">
        <v>400</v>
      </c>
      <c r="O27" s="281">
        <v>574</v>
      </c>
      <c r="P27" s="277"/>
      <c r="Q27" s="281"/>
      <c r="R27" s="29">
        <f t="shared" si="6"/>
        <v>1200</v>
      </c>
      <c r="S27" s="29"/>
      <c r="T27" s="29"/>
      <c r="U27" s="30"/>
      <c r="V27" s="3">
        <f t="shared" si="3"/>
        <v>143.5</v>
      </c>
      <c r="W27" s="3">
        <f t="shared" si="4"/>
        <v>56.373123902539056</v>
      </c>
      <c r="X27" s="3">
        <f t="shared" si="5"/>
        <v>39.284406900724086</v>
      </c>
    </row>
    <row r="28" spans="1:24" ht="81.75" customHeight="1" x14ac:dyDescent="0.2">
      <c r="A28" s="277">
        <v>9</v>
      </c>
      <c r="B28" s="843" t="s">
        <v>842</v>
      </c>
      <c r="C28" s="739"/>
      <c r="D28" s="466" t="s">
        <v>834</v>
      </c>
      <c r="E28" s="278">
        <v>9</v>
      </c>
      <c r="F28" s="28">
        <f t="shared" si="0"/>
        <v>786451.68</v>
      </c>
      <c r="G28" s="28">
        <f t="shared" si="1"/>
        <v>443347.38</v>
      </c>
      <c r="H28" s="465">
        <f t="shared" si="2"/>
        <v>1500</v>
      </c>
      <c r="I28" s="465">
        <f t="shared" si="2"/>
        <v>3001</v>
      </c>
      <c r="J28" s="277">
        <v>500</v>
      </c>
      <c r="K28" s="281">
        <v>792</v>
      </c>
      <c r="L28" s="277">
        <v>500</v>
      </c>
      <c r="M28" s="281">
        <v>884</v>
      </c>
      <c r="N28" s="277">
        <v>500</v>
      </c>
      <c r="O28" s="281">
        <v>1325</v>
      </c>
      <c r="P28" s="277"/>
      <c r="Q28" s="281"/>
      <c r="R28" s="29">
        <f t="shared" si="6"/>
        <v>1500</v>
      </c>
      <c r="S28" s="29"/>
      <c r="T28" s="29"/>
      <c r="U28" s="30"/>
      <c r="V28" s="3">
        <f t="shared" si="3"/>
        <v>265</v>
      </c>
      <c r="W28" s="3">
        <f t="shared" si="4"/>
        <v>56.373123902539056</v>
      </c>
      <c r="X28" s="3">
        <f t="shared" si="5"/>
        <v>21.272876944354362</v>
      </c>
    </row>
    <row r="29" spans="1:24" ht="57.75" customHeight="1" x14ac:dyDescent="0.2">
      <c r="A29" s="277">
        <v>10</v>
      </c>
      <c r="B29" s="843" t="s">
        <v>843</v>
      </c>
      <c r="C29" s="739"/>
      <c r="D29" s="468" t="s">
        <v>390</v>
      </c>
      <c r="E29" s="278">
        <v>8</v>
      </c>
      <c r="F29" s="28">
        <f t="shared" si="0"/>
        <v>699068.16</v>
      </c>
      <c r="G29" s="28">
        <f t="shared" si="1"/>
        <v>394086.56</v>
      </c>
      <c r="H29" s="465">
        <f t="shared" si="2"/>
        <v>9</v>
      </c>
      <c r="I29" s="465">
        <f t="shared" si="2"/>
        <v>9</v>
      </c>
      <c r="J29" s="277">
        <v>3</v>
      </c>
      <c r="K29" s="281">
        <v>3</v>
      </c>
      <c r="L29" s="277">
        <v>3</v>
      </c>
      <c r="M29" s="281">
        <v>3</v>
      </c>
      <c r="N29" s="277">
        <v>3</v>
      </c>
      <c r="O29" s="281">
        <v>3</v>
      </c>
      <c r="P29" s="277"/>
      <c r="Q29" s="281"/>
      <c r="R29" s="29">
        <f t="shared" si="6"/>
        <v>9</v>
      </c>
      <c r="S29" s="29"/>
      <c r="T29" s="29"/>
      <c r="U29" s="30"/>
      <c r="V29" s="3">
        <f t="shared" si="3"/>
        <v>100</v>
      </c>
      <c r="W29" s="3">
        <f t="shared" si="4"/>
        <v>56.373123902539056</v>
      </c>
      <c r="X29" s="3">
        <f t="shared" si="5"/>
        <v>56.373123902539056</v>
      </c>
    </row>
    <row r="30" spans="1:24" ht="57.75" customHeight="1" x14ac:dyDescent="0.2">
      <c r="A30" s="277">
        <v>11</v>
      </c>
      <c r="B30" s="843" t="s">
        <v>844</v>
      </c>
      <c r="C30" s="739"/>
      <c r="D30" s="466" t="s">
        <v>834</v>
      </c>
      <c r="E30" s="278">
        <v>9</v>
      </c>
      <c r="F30" s="28">
        <f t="shared" si="0"/>
        <v>786451.68</v>
      </c>
      <c r="G30" s="28">
        <f t="shared" si="1"/>
        <v>443347.38</v>
      </c>
      <c r="H30" s="465">
        <f t="shared" si="2"/>
        <v>300</v>
      </c>
      <c r="I30" s="465">
        <f t="shared" si="2"/>
        <v>1269</v>
      </c>
      <c r="J30" s="277">
        <v>100</v>
      </c>
      <c r="K30" s="281">
        <v>284</v>
      </c>
      <c r="L30" s="277">
        <v>100</v>
      </c>
      <c r="M30" s="281">
        <v>472</v>
      </c>
      <c r="N30" s="277">
        <v>100</v>
      </c>
      <c r="O30" s="281">
        <v>513</v>
      </c>
      <c r="P30" s="277"/>
      <c r="Q30" s="281"/>
      <c r="R30" s="29">
        <f t="shared" si="6"/>
        <v>300</v>
      </c>
      <c r="S30" s="29"/>
      <c r="T30" s="29"/>
      <c r="U30" s="30"/>
      <c r="V30" s="3">
        <f t="shared" si="3"/>
        <v>513</v>
      </c>
      <c r="W30" s="3">
        <f t="shared" si="4"/>
        <v>56.373123902539056</v>
      </c>
      <c r="X30" s="3">
        <f t="shared" si="5"/>
        <v>10.988913041430614</v>
      </c>
    </row>
    <row r="31" spans="1:24" ht="66" customHeight="1" x14ac:dyDescent="0.2">
      <c r="A31" s="277">
        <v>12</v>
      </c>
      <c r="B31" s="843" t="s">
        <v>845</v>
      </c>
      <c r="C31" s="739"/>
      <c r="D31" s="466" t="s">
        <v>837</v>
      </c>
      <c r="E31" s="278">
        <v>7</v>
      </c>
      <c r="F31" s="28">
        <f t="shared" si="0"/>
        <v>611684.64</v>
      </c>
      <c r="G31" s="28">
        <f t="shared" si="1"/>
        <v>344825.74</v>
      </c>
      <c r="H31" s="465">
        <f t="shared" si="2"/>
        <v>30</v>
      </c>
      <c r="I31" s="465">
        <f t="shared" si="2"/>
        <v>45</v>
      </c>
      <c r="J31" s="277">
        <v>10</v>
      </c>
      <c r="K31" s="281">
        <v>28</v>
      </c>
      <c r="L31" s="277">
        <v>10</v>
      </c>
      <c r="M31" s="281">
        <v>10</v>
      </c>
      <c r="N31" s="277">
        <v>10</v>
      </c>
      <c r="O31" s="281">
        <v>7</v>
      </c>
      <c r="P31" s="277"/>
      <c r="Q31" s="281"/>
      <c r="R31" s="29">
        <f>J31+L31+N31+P31</f>
        <v>30</v>
      </c>
      <c r="S31" s="29">
        <f>K31+M31+O31+Q31</f>
        <v>45</v>
      </c>
      <c r="T31" s="29">
        <f>S31-R31</f>
        <v>15</v>
      </c>
      <c r="U31" s="30"/>
      <c r="V31" s="3">
        <f t="shared" si="3"/>
        <v>70</v>
      </c>
      <c r="W31" s="3">
        <f t="shared" si="4"/>
        <v>56.373123902539056</v>
      </c>
      <c r="X31" s="3">
        <f t="shared" si="5"/>
        <v>80.533034146484368</v>
      </c>
    </row>
    <row r="32" spans="1:24" s="1" customFormat="1" ht="36.75" customHeight="1" x14ac:dyDescent="0.2">
      <c r="A32" s="575" t="s">
        <v>25</v>
      </c>
      <c r="B32" s="576"/>
      <c r="C32" s="577"/>
      <c r="D32" s="9"/>
      <c r="E32" s="9">
        <f>SUM(E20:E31)</f>
        <v>100</v>
      </c>
      <c r="F32" s="56">
        <v>8738352</v>
      </c>
      <c r="G32" s="56">
        <v>4926082</v>
      </c>
      <c r="H32" s="9">
        <f t="shared" ref="H32:Q32" si="7">SUM(H20:H31)</f>
        <v>4367</v>
      </c>
      <c r="I32" s="9">
        <f t="shared" si="7"/>
        <v>8845</v>
      </c>
      <c r="J32" s="9">
        <f t="shared" si="7"/>
        <v>1457</v>
      </c>
      <c r="K32" s="9">
        <f t="shared" si="7"/>
        <v>2227</v>
      </c>
      <c r="L32" s="9">
        <f t="shared" si="7"/>
        <v>1455</v>
      </c>
      <c r="M32" s="9">
        <f t="shared" si="7"/>
        <v>2162</v>
      </c>
      <c r="N32" s="9">
        <f t="shared" si="7"/>
        <v>1455</v>
      </c>
      <c r="O32" s="9">
        <f t="shared" si="7"/>
        <v>4456</v>
      </c>
      <c r="P32" s="9">
        <f t="shared" si="7"/>
        <v>0</v>
      </c>
      <c r="Q32" s="9">
        <f t="shared" si="7"/>
        <v>0</v>
      </c>
      <c r="R32" s="8">
        <f>J32+L32+N32+P32</f>
        <v>4367</v>
      </c>
      <c r="S32" s="8">
        <f>K32+M32+O32+Q32</f>
        <v>8845</v>
      </c>
      <c r="T32" s="8">
        <f>S32-R32</f>
        <v>4478</v>
      </c>
      <c r="U32" s="8"/>
      <c r="V32" s="3">
        <f t="shared" si="3"/>
        <v>306.2542955326461</v>
      </c>
      <c r="W32" s="3">
        <f t="shared" si="4"/>
        <v>56.373123902539056</v>
      </c>
      <c r="X32" s="3">
        <f t="shared" si="5"/>
        <v>18.407292477153124</v>
      </c>
    </row>
    <row r="33" spans="2:16" s="4" customFormat="1" ht="14.25" customHeight="1" x14ac:dyDescent="0.2">
      <c r="F33" s="6"/>
    </row>
    <row r="34" spans="2:16" s="4" customFormat="1" ht="14.25" customHeight="1" x14ac:dyDescent="0.2">
      <c r="B34" s="7" t="s">
        <v>26</v>
      </c>
      <c r="F34" s="6"/>
      <c r="H34" s="4" t="s">
        <v>27</v>
      </c>
    </row>
    <row r="35" spans="2:16" x14ac:dyDescent="0.2">
      <c r="J35" s="115"/>
      <c r="K35" s="115"/>
      <c r="L35" s="115"/>
      <c r="M35" s="115"/>
      <c r="N35" s="115"/>
      <c r="O35" s="115"/>
      <c r="P35" s="115"/>
    </row>
    <row r="36" spans="2:16" x14ac:dyDescent="0.2">
      <c r="J36" s="115"/>
      <c r="K36" s="115"/>
      <c r="L36" s="115"/>
      <c r="M36" s="115"/>
      <c r="N36" s="115"/>
      <c r="O36" s="115"/>
      <c r="P36" s="115"/>
    </row>
    <row r="37" spans="2:16" x14ac:dyDescent="0.2">
      <c r="J37" s="115"/>
      <c r="K37" s="115"/>
      <c r="L37" s="115"/>
      <c r="M37" s="115"/>
      <c r="N37" s="115"/>
      <c r="O37" s="115"/>
      <c r="P37" s="115"/>
    </row>
    <row r="38" spans="2:16" x14ac:dyDescent="0.2">
      <c r="J38" s="115"/>
      <c r="K38" s="115"/>
      <c r="L38" s="115"/>
      <c r="M38" s="115"/>
      <c r="N38" s="115"/>
      <c r="O38" s="115"/>
      <c r="P38" s="115"/>
    </row>
    <row r="39" spans="2:16" x14ac:dyDescent="0.2">
      <c r="J39" s="115"/>
      <c r="K39" s="115"/>
      <c r="L39" s="115"/>
      <c r="M39" s="115"/>
      <c r="N39" s="115"/>
      <c r="O39" s="115"/>
      <c r="P39" s="115"/>
    </row>
    <row r="40" spans="2:16" x14ac:dyDescent="0.2">
      <c r="J40" s="115"/>
      <c r="K40" s="115"/>
      <c r="L40" s="115"/>
      <c r="M40" s="115"/>
      <c r="N40" s="115"/>
      <c r="O40" s="115"/>
      <c r="P40" s="115"/>
    </row>
    <row r="41" spans="2:16" x14ac:dyDescent="0.2">
      <c r="J41" s="115"/>
      <c r="K41" s="115"/>
      <c r="L41" s="115"/>
      <c r="M41" s="115"/>
      <c r="N41" s="115"/>
      <c r="O41" s="115"/>
      <c r="P41" s="115"/>
    </row>
  </sheetData>
  <mergeCells count="35">
    <mergeCell ref="A32:C32"/>
    <mergeCell ref="B26:C26"/>
    <mergeCell ref="B27:C27"/>
    <mergeCell ref="B28:C28"/>
    <mergeCell ref="B29:C29"/>
    <mergeCell ref="B30:C30"/>
    <mergeCell ref="B31:C31"/>
    <mergeCell ref="B25:C25"/>
    <mergeCell ref="N18:O18"/>
    <mergeCell ref="P18:Q18"/>
    <mergeCell ref="R18:T18"/>
    <mergeCell ref="U18:U19"/>
    <mergeCell ref="B20:C20"/>
    <mergeCell ref="B21:C21"/>
    <mergeCell ref="B22:C22"/>
    <mergeCell ref="B23:C23"/>
    <mergeCell ref="B24:C24"/>
    <mergeCell ref="V18:X18"/>
    <mergeCell ref="B19:C19"/>
    <mergeCell ref="A7:X7"/>
    <mergeCell ref="A15:X15"/>
    <mergeCell ref="A16:X16"/>
    <mergeCell ref="A18:C18"/>
    <mergeCell ref="D18:D19"/>
    <mergeCell ref="E18:E19"/>
    <mergeCell ref="F18:G18"/>
    <mergeCell ref="H18:I18"/>
    <mergeCell ref="J18:K18"/>
    <mergeCell ref="L18:M18"/>
    <mergeCell ref="A6:X6"/>
    <mergeCell ref="A1:X1"/>
    <mergeCell ref="A2:X2"/>
    <mergeCell ref="A3:X3"/>
    <mergeCell ref="A4:X4"/>
    <mergeCell ref="A5:X5"/>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topLeftCell="A18" workbookViewId="0">
      <selection activeCell="R26" sqref="R26"/>
    </sheetView>
  </sheetViews>
  <sheetFormatPr baseColWidth="10" defaultColWidth="9.85546875" defaultRowHeight="12.75" x14ac:dyDescent="0.2"/>
  <cols>
    <col min="1" max="5" width="9.85546875" style="35"/>
    <col min="6" max="6" width="12.42578125" style="35" bestFit="1" customWidth="1"/>
    <col min="7" max="7" width="11.28515625" style="35" customWidth="1"/>
    <col min="8" max="13" width="0" style="35" hidden="1" customWidth="1"/>
    <col min="14" max="15" width="9.85546875" style="35"/>
    <col min="16" max="17" width="0" style="35" hidden="1" customWidth="1"/>
    <col min="18" max="20" width="9.85546875" style="35"/>
    <col min="21" max="21" width="21" style="35" customWidth="1"/>
    <col min="22" max="16384" width="9.85546875" style="35"/>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row>
    <row r="7" spans="1:24" hidden="1" x14ac:dyDescent="0.2">
      <c r="A7" s="591" t="s">
        <v>130</v>
      </c>
      <c r="B7" s="591"/>
      <c r="C7" s="591"/>
      <c r="D7" s="591"/>
      <c r="E7" s="591"/>
      <c r="F7" s="591"/>
      <c r="G7" s="591"/>
      <c r="H7" s="591"/>
      <c r="I7" s="591"/>
      <c r="J7" s="591"/>
      <c r="K7" s="591"/>
      <c r="L7" s="591"/>
      <c r="M7" s="591"/>
      <c r="N7" s="591"/>
      <c r="O7" s="591"/>
      <c r="P7" s="591"/>
      <c r="Q7" s="591"/>
      <c r="R7" s="591"/>
      <c r="S7" s="591"/>
      <c r="T7" s="591"/>
      <c r="U7" s="591"/>
      <c r="V7" s="591"/>
      <c r="W7" s="591"/>
    </row>
    <row r="8" spans="1:24" x14ac:dyDescent="0.2">
      <c r="A8" s="23"/>
      <c r="B8" s="23"/>
      <c r="C8" s="23"/>
      <c r="D8" s="23"/>
      <c r="E8" s="23"/>
      <c r="F8" s="23"/>
      <c r="G8" s="23"/>
      <c r="H8" s="23"/>
      <c r="I8" s="23"/>
      <c r="J8" s="23"/>
      <c r="K8" s="23"/>
      <c r="L8" s="23"/>
      <c r="M8" s="23"/>
      <c r="N8" s="23"/>
      <c r="O8" s="23"/>
      <c r="P8" s="23"/>
      <c r="Q8" s="23"/>
      <c r="R8" s="23"/>
      <c r="S8" s="23"/>
      <c r="T8" s="23"/>
      <c r="U8" s="23"/>
      <c r="V8" s="23"/>
      <c r="W8" s="23"/>
    </row>
    <row r="9" spans="1:24" x14ac:dyDescent="0.2">
      <c r="A9" s="285" t="s">
        <v>423</v>
      </c>
      <c r="B9" s="286">
        <v>311</v>
      </c>
      <c r="C9" s="287" t="s">
        <v>886</v>
      </c>
      <c r="D9" s="299"/>
      <c r="E9" s="1"/>
      <c r="F9" s="1"/>
      <c r="G9" s="1"/>
      <c r="H9" s="1"/>
      <c r="I9" s="1"/>
      <c r="J9" s="1"/>
      <c r="K9" s="1"/>
      <c r="L9" s="1"/>
      <c r="M9" s="1"/>
      <c r="N9" s="1"/>
      <c r="O9" s="1"/>
      <c r="P9" s="1"/>
      <c r="Q9" s="1"/>
      <c r="R9" s="1"/>
      <c r="S9" s="1"/>
      <c r="T9" s="1"/>
      <c r="U9" s="1"/>
      <c r="V9" s="1"/>
      <c r="W9" s="14"/>
      <c r="X9" s="14"/>
    </row>
    <row r="10" spans="1:24" x14ac:dyDescent="0.2">
      <c r="A10" s="285" t="s">
        <v>1</v>
      </c>
      <c r="B10" s="286">
        <v>10</v>
      </c>
      <c r="C10" s="287" t="s">
        <v>887</v>
      </c>
      <c r="D10" s="299"/>
      <c r="E10" s="1"/>
      <c r="F10" s="1"/>
      <c r="G10" s="1"/>
      <c r="H10" s="1"/>
      <c r="I10" s="1"/>
      <c r="J10" s="1"/>
      <c r="K10" s="1"/>
      <c r="L10" s="4"/>
      <c r="M10" s="4"/>
      <c r="N10" s="4"/>
      <c r="O10" s="4"/>
      <c r="P10" s="4"/>
      <c r="Q10" s="4"/>
      <c r="R10" s="4"/>
      <c r="S10" s="4"/>
      <c r="T10" s="4"/>
      <c r="U10" s="4"/>
      <c r="V10" s="4"/>
    </row>
    <row r="11" spans="1:24" x14ac:dyDescent="0.2">
      <c r="A11" s="285" t="s">
        <v>426</v>
      </c>
      <c r="B11" s="286">
        <v>1</v>
      </c>
      <c r="C11" s="287" t="s">
        <v>691</v>
      </c>
      <c r="D11" s="299"/>
      <c r="E11" s="1"/>
      <c r="F11" s="1"/>
      <c r="G11" s="1"/>
      <c r="H11" s="1"/>
      <c r="I11" s="1"/>
      <c r="J11" s="1"/>
      <c r="K11" s="1"/>
      <c r="L11" s="4"/>
      <c r="M11" s="4"/>
      <c r="N11" s="4"/>
      <c r="O11" s="4"/>
      <c r="P11" s="4"/>
      <c r="Q11" s="4"/>
      <c r="R11" s="4"/>
      <c r="S11" s="4"/>
      <c r="T11" s="4"/>
      <c r="U11" s="4"/>
      <c r="V11" s="4"/>
    </row>
    <row r="12" spans="1:24" x14ac:dyDescent="0.2">
      <c r="A12" s="285" t="s">
        <v>7</v>
      </c>
      <c r="B12" s="289">
        <v>32</v>
      </c>
      <c r="C12" s="287" t="s">
        <v>888</v>
      </c>
      <c r="D12" s="299"/>
      <c r="E12" s="1"/>
      <c r="F12" s="1"/>
      <c r="G12" s="1"/>
      <c r="H12" s="1"/>
      <c r="I12" s="1"/>
      <c r="J12" s="1"/>
      <c r="K12" s="1"/>
      <c r="L12" s="4"/>
      <c r="M12" s="4"/>
      <c r="N12" s="4"/>
      <c r="O12" s="4"/>
      <c r="P12" s="4"/>
      <c r="Q12" s="4"/>
      <c r="R12" s="4"/>
      <c r="S12" s="4"/>
      <c r="T12" s="4"/>
      <c r="U12" s="4"/>
      <c r="V12" s="4"/>
    </row>
    <row r="13" spans="1:24" x14ac:dyDescent="0.2">
      <c r="A13" s="285" t="s">
        <v>411</v>
      </c>
      <c r="B13" s="286">
        <v>1</v>
      </c>
      <c r="C13" s="287" t="s">
        <v>889</v>
      </c>
      <c r="D13" s="299"/>
      <c r="E13" s="1"/>
      <c r="F13" s="1"/>
      <c r="G13" s="1"/>
      <c r="H13" s="1"/>
      <c r="I13" s="1"/>
      <c r="J13" s="1"/>
      <c r="K13" s="1"/>
      <c r="L13" s="4"/>
      <c r="M13" s="4"/>
      <c r="N13" s="4"/>
      <c r="O13" s="4"/>
      <c r="P13" s="4"/>
      <c r="Q13" s="4" t="s">
        <v>40</v>
      </c>
      <c r="R13" s="4"/>
      <c r="S13" s="4"/>
      <c r="T13" s="4"/>
      <c r="U13" s="116"/>
      <c r="V13" s="4"/>
      <c r="X13" s="35" t="s">
        <v>254</v>
      </c>
    </row>
    <row r="14" spans="1:24" x14ac:dyDescent="0.2">
      <c r="A14" s="1"/>
      <c r="B14" s="1"/>
      <c r="C14" s="1"/>
      <c r="D14" s="1"/>
      <c r="E14" s="1"/>
      <c r="F14" s="1"/>
      <c r="G14" s="1"/>
      <c r="H14" s="1"/>
      <c r="I14" s="1"/>
      <c r="J14" s="1"/>
      <c r="K14" s="1"/>
      <c r="L14" s="4"/>
      <c r="M14" s="4"/>
      <c r="N14" s="4"/>
      <c r="O14" s="4"/>
      <c r="P14" s="4"/>
      <c r="Q14" s="4"/>
      <c r="R14" s="4"/>
      <c r="S14" s="4"/>
      <c r="T14" s="4"/>
      <c r="U14" s="4"/>
      <c r="V14" s="484"/>
      <c r="W14" s="485"/>
      <c r="X14" s="485"/>
    </row>
    <row r="15" spans="1:24" x14ac:dyDescent="0.2">
      <c r="A15" s="850" t="s">
        <v>4</v>
      </c>
      <c r="B15" s="851" t="s">
        <v>4</v>
      </c>
      <c r="C15" s="851"/>
      <c r="D15" s="851"/>
      <c r="E15" s="851"/>
      <c r="F15" s="851"/>
      <c r="G15" s="851"/>
      <c r="H15" s="851"/>
      <c r="I15" s="851"/>
      <c r="J15" s="851"/>
      <c r="K15" s="851"/>
      <c r="L15" s="851"/>
      <c r="M15" s="851"/>
      <c r="N15" s="851"/>
      <c r="O15" s="851"/>
      <c r="P15" s="851"/>
      <c r="Q15" s="851"/>
      <c r="R15" s="851"/>
      <c r="S15" s="851"/>
      <c r="T15" s="851"/>
      <c r="U15" s="851"/>
      <c r="V15" s="591"/>
      <c r="W15" s="591"/>
    </row>
    <row r="16" spans="1:24" ht="25.5" customHeight="1" x14ac:dyDescent="0.2">
      <c r="A16" s="852" t="s">
        <v>890</v>
      </c>
      <c r="B16" s="592"/>
      <c r="C16" s="592"/>
      <c r="D16" s="592"/>
      <c r="E16" s="592"/>
      <c r="F16" s="592"/>
      <c r="G16" s="592"/>
      <c r="H16" s="592"/>
      <c r="I16" s="592"/>
      <c r="J16" s="592"/>
      <c r="K16" s="592"/>
      <c r="L16" s="592"/>
      <c r="M16" s="592"/>
      <c r="N16" s="592"/>
      <c r="O16" s="592"/>
      <c r="P16" s="592"/>
      <c r="Q16" s="592"/>
      <c r="R16" s="592"/>
      <c r="S16" s="592"/>
      <c r="T16" s="592"/>
      <c r="U16" s="592"/>
      <c r="V16" s="592"/>
      <c r="W16" s="592"/>
      <c r="X16" s="592"/>
    </row>
    <row r="17" spans="1:24" x14ac:dyDescent="0.2">
      <c r="A17" s="4"/>
      <c r="B17" s="4"/>
      <c r="C17" s="4"/>
      <c r="D17" s="4"/>
      <c r="E17" s="4"/>
      <c r="F17" s="4"/>
      <c r="G17" s="4"/>
      <c r="H17" s="4"/>
      <c r="I17" s="4"/>
      <c r="J17" s="4"/>
      <c r="K17" s="4"/>
      <c r="L17" s="4"/>
      <c r="M17" s="4"/>
      <c r="N17" s="4"/>
      <c r="O17" s="4"/>
      <c r="P17" s="4"/>
      <c r="Q17" s="4"/>
      <c r="R17" s="4"/>
      <c r="S17" s="4"/>
      <c r="T17" s="4"/>
      <c r="U17" s="4"/>
      <c r="V17" s="4"/>
    </row>
    <row r="18" spans="1:24" ht="12.75" customHeight="1" x14ac:dyDescent="0.2">
      <c r="A18" s="588" t="s">
        <v>5</v>
      </c>
      <c r="B18" s="589"/>
      <c r="C18" s="590"/>
      <c r="D18" s="578" t="s">
        <v>8</v>
      </c>
      <c r="E18" s="578" t="s">
        <v>18</v>
      </c>
      <c r="F18" s="580" t="s">
        <v>19</v>
      </c>
      <c r="G18" s="581"/>
      <c r="H18" s="580" t="s">
        <v>20</v>
      </c>
      <c r="I18" s="581"/>
      <c r="J18" s="588" t="s">
        <v>14</v>
      </c>
      <c r="K18" s="590"/>
      <c r="L18" s="588" t="s">
        <v>10</v>
      </c>
      <c r="M18" s="590"/>
      <c r="N18" s="588" t="s">
        <v>13</v>
      </c>
      <c r="O18" s="590"/>
      <c r="P18" s="588" t="s">
        <v>15</v>
      </c>
      <c r="Q18" s="590"/>
      <c r="R18" s="586" t="s">
        <v>28</v>
      </c>
      <c r="S18" s="586"/>
      <c r="T18" s="586"/>
      <c r="U18" s="598" t="s">
        <v>29</v>
      </c>
      <c r="V18" s="580" t="s">
        <v>31</v>
      </c>
      <c r="W18" s="587"/>
      <c r="X18" s="581"/>
    </row>
    <row r="19" spans="1:24" ht="22.5" customHeight="1" x14ac:dyDescent="0.2">
      <c r="A19" s="26" t="s">
        <v>17</v>
      </c>
      <c r="B19" s="586" t="s">
        <v>6</v>
      </c>
      <c r="C19" s="586"/>
      <c r="D19" s="579"/>
      <c r="E19" s="579"/>
      <c r="F19" s="25" t="s">
        <v>21</v>
      </c>
      <c r="G19" s="25" t="s">
        <v>22</v>
      </c>
      <c r="H19" s="25" t="s">
        <v>23</v>
      </c>
      <c r="I19" s="25" t="s">
        <v>24</v>
      </c>
      <c r="J19" s="2" t="s">
        <v>11</v>
      </c>
      <c r="K19" s="2" t="s">
        <v>12</v>
      </c>
      <c r="L19" s="2" t="s">
        <v>11</v>
      </c>
      <c r="M19" s="2" t="s">
        <v>12</v>
      </c>
      <c r="N19" s="2" t="s">
        <v>11</v>
      </c>
      <c r="O19" s="2" t="s">
        <v>12</v>
      </c>
      <c r="P19" s="2" t="s">
        <v>11</v>
      </c>
      <c r="Q19" s="2" t="s">
        <v>12</v>
      </c>
      <c r="R19" s="2" t="s">
        <v>11</v>
      </c>
      <c r="S19" s="2" t="s">
        <v>12</v>
      </c>
      <c r="T19" s="2" t="s">
        <v>30</v>
      </c>
      <c r="U19" s="598"/>
      <c r="V19" s="25" t="s">
        <v>32</v>
      </c>
      <c r="W19" s="25" t="s">
        <v>33</v>
      </c>
      <c r="X19" s="25" t="s">
        <v>34</v>
      </c>
    </row>
    <row r="20" spans="1:24" ht="35.25" customHeight="1" x14ac:dyDescent="0.2">
      <c r="A20" s="486">
        <v>1</v>
      </c>
      <c r="B20" s="853" t="s">
        <v>891</v>
      </c>
      <c r="C20" s="854"/>
      <c r="D20" s="487" t="s">
        <v>892</v>
      </c>
      <c r="E20" s="488">
        <v>30</v>
      </c>
      <c r="F20" s="28">
        <f>$F$23*E20/100</f>
        <v>1622933.1</v>
      </c>
      <c r="G20" s="28">
        <f>$G$23*E20/100</f>
        <v>1368792.3</v>
      </c>
      <c r="H20" s="29">
        <f>J20+L20+N20+P20</f>
        <v>3</v>
      </c>
      <c r="I20" s="29">
        <f>K20+M20+O20+Q20</f>
        <v>3</v>
      </c>
      <c r="J20" s="486">
        <v>1</v>
      </c>
      <c r="K20" s="67">
        <v>1</v>
      </c>
      <c r="L20" s="486">
        <v>1</v>
      </c>
      <c r="M20" s="67">
        <v>1</v>
      </c>
      <c r="N20" s="486">
        <v>1</v>
      </c>
      <c r="O20" s="67">
        <v>1</v>
      </c>
      <c r="P20" s="486"/>
      <c r="Q20" s="3"/>
      <c r="R20" s="29">
        <f>J20+L20+N20+P20</f>
        <v>3</v>
      </c>
      <c r="S20" s="29">
        <v>2</v>
      </c>
      <c r="T20" s="29">
        <f>S20-R20</f>
        <v>-1</v>
      </c>
      <c r="U20" s="32"/>
      <c r="V20" s="3">
        <f>O20/N20*100</f>
        <v>100</v>
      </c>
      <c r="W20" s="3">
        <f>G20/F20*100</f>
        <v>84.340648422291707</v>
      </c>
      <c r="X20" s="3">
        <f>W20/V20*100</f>
        <v>84.340648422291707</v>
      </c>
    </row>
    <row r="21" spans="1:24" ht="98.25" customHeight="1" x14ac:dyDescent="0.2">
      <c r="A21" s="486">
        <v>2</v>
      </c>
      <c r="B21" s="853" t="s">
        <v>893</v>
      </c>
      <c r="C21" s="854"/>
      <c r="D21" s="487" t="s">
        <v>894</v>
      </c>
      <c r="E21" s="487">
        <v>70</v>
      </c>
      <c r="F21" s="28">
        <f>$F$23*E21/100</f>
        <v>3786843.9</v>
      </c>
      <c r="G21" s="28">
        <f>$G$23*E21/100</f>
        <v>3193848.7</v>
      </c>
      <c r="H21" s="29">
        <f>J21+L21+N21+P21</f>
        <v>8</v>
      </c>
      <c r="I21" s="29">
        <f>K21+M21+O21+Q21</f>
        <v>43</v>
      </c>
      <c r="J21" s="486">
        <v>2</v>
      </c>
      <c r="K21" s="67">
        <v>14</v>
      </c>
      <c r="L21" s="486">
        <v>3</v>
      </c>
      <c r="M21" s="67">
        <v>13</v>
      </c>
      <c r="N21" s="486">
        <v>3</v>
      </c>
      <c r="O21" s="67">
        <v>16</v>
      </c>
      <c r="P21" s="486"/>
      <c r="Q21" s="3"/>
      <c r="R21" s="29">
        <f t="shared" ref="R21:S23" si="0">J21+L21+N21+P21</f>
        <v>8</v>
      </c>
      <c r="S21" s="29">
        <f t="shared" si="0"/>
        <v>43</v>
      </c>
      <c r="T21" s="29">
        <f>S21-R21</f>
        <v>35</v>
      </c>
      <c r="U21" s="32" t="s">
        <v>895</v>
      </c>
      <c r="V21" s="3">
        <f t="shared" ref="V21:V23" si="1">O21/N21*100</f>
        <v>533.33333333333326</v>
      </c>
      <c r="W21" s="3">
        <f>G21/F21*100</f>
        <v>84.340648422291721</v>
      </c>
      <c r="X21" s="3">
        <f>W21/V21*100</f>
        <v>15.8138715791797</v>
      </c>
    </row>
    <row r="22" spans="1:24" ht="45" customHeight="1" x14ac:dyDescent="0.2">
      <c r="A22" s="486"/>
      <c r="B22" s="853"/>
      <c r="C22" s="854"/>
      <c r="D22" s="487"/>
      <c r="E22" s="487"/>
      <c r="F22" s="28"/>
      <c r="G22" s="28"/>
      <c r="H22" s="29"/>
      <c r="I22" s="29"/>
      <c r="J22" s="486"/>
      <c r="K22" s="67"/>
      <c r="L22" s="486"/>
      <c r="M22" s="67"/>
      <c r="N22" s="486"/>
      <c r="O22" s="67"/>
      <c r="P22" s="486"/>
      <c r="Q22" s="3"/>
      <c r="R22" s="29">
        <f t="shared" si="0"/>
        <v>0</v>
      </c>
      <c r="S22" s="29">
        <f t="shared" si="0"/>
        <v>0</v>
      </c>
      <c r="T22" s="29">
        <f>S22-R22</f>
        <v>0</v>
      </c>
      <c r="U22" s="122"/>
      <c r="V22" s="3"/>
      <c r="W22" s="3"/>
      <c r="X22" s="3"/>
    </row>
    <row r="23" spans="1:24" s="1" customFormat="1" ht="12" x14ac:dyDescent="0.2">
      <c r="A23" s="575" t="s">
        <v>25</v>
      </c>
      <c r="B23" s="576"/>
      <c r="C23" s="577"/>
      <c r="D23" s="9"/>
      <c r="E23" s="9">
        <f>SUM(E20:E22)</f>
        <v>100</v>
      </c>
      <c r="F23" s="10">
        <v>5409777</v>
      </c>
      <c r="G23" s="56">
        <v>4562641</v>
      </c>
      <c r="H23" s="9">
        <f t="shared" ref="H23:Q23" si="2">SUM(H20:H22)</f>
        <v>11</v>
      </c>
      <c r="I23" s="9">
        <f t="shared" si="2"/>
        <v>46</v>
      </c>
      <c r="J23" s="9">
        <f t="shared" si="2"/>
        <v>3</v>
      </c>
      <c r="K23" s="489">
        <f t="shared" si="2"/>
        <v>15</v>
      </c>
      <c r="L23" s="9">
        <f t="shared" si="2"/>
        <v>4</v>
      </c>
      <c r="M23" s="9">
        <f t="shared" si="2"/>
        <v>14</v>
      </c>
      <c r="N23" s="9">
        <f t="shared" si="2"/>
        <v>4</v>
      </c>
      <c r="O23" s="9">
        <f t="shared" si="2"/>
        <v>17</v>
      </c>
      <c r="P23" s="9">
        <f t="shared" si="2"/>
        <v>0</v>
      </c>
      <c r="Q23" s="9">
        <f t="shared" si="2"/>
        <v>0</v>
      </c>
      <c r="R23" s="8">
        <f t="shared" si="0"/>
        <v>11</v>
      </c>
      <c r="S23" s="8">
        <f t="shared" si="0"/>
        <v>46</v>
      </c>
      <c r="T23" s="8">
        <f>S23-R23</f>
        <v>35</v>
      </c>
      <c r="U23" s="490"/>
      <c r="V23" s="3">
        <f t="shared" si="1"/>
        <v>425</v>
      </c>
      <c r="W23" s="3">
        <f>G23/F23*100</f>
        <v>84.340648422291707</v>
      </c>
      <c r="X23" s="3">
        <f>W23/V23*100</f>
        <v>19.844858452303932</v>
      </c>
    </row>
    <row r="24" spans="1:24" s="4" customFormat="1" ht="12" x14ac:dyDescent="0.2">
      <c r="F24" s="6"/>
    </row>
    <row r="25" spans="1:24" s="4" customFormat="1" ht="12" x14ac:dyDescent="0.2">
      <c r="B25" s="7" t="s">
        <v>26</v>
      </c>
      <c r="F25" s="6"/>
      <c r="H25" s="4" t="s">
        <v>27</v>
      </c>
    </row>
  </sheetData>
  <mergeCells count="26">
    <mergeCell ref="B20:C20"/>
    <mergeCell ref="B21:C21"/>
    <mergeCell ref="B22:C22"/>
    <mergeCell ref="A23:C23"/>
    <mergeCell ref="N18:O18"/>
    <mergeCell ref="A7:W7"/>
    <mergeCell ref="A15:W15"/>
    <mergeCell ref="A16:X16"/>
    <mergeCell ref="A18:C18"/>
    <mergeCell ref="D18:D19"/>
    <mergeCell ref="E18:E19"/>
    <mergeCell ref="F18:G18"/>
    <mergeCell ref="H18:I18"/>
    <mergeCell ref="J18:K18"/>
    <mergeCell ref="L18:M18"/>
    <mergeCell ref="P18:Q18"/>
    <mergeCell ref="R18:T18"/>
    <mergeCell ref="U18:U19"/>
    <mergeCell ref="V18:X18"/>
    <mergeCell ref="B19:C19"/>
    <mergeCell ref="A6:W6"/>
    <mergeCell ref="A1:W1"/>
    <mergeCell ref="A2:W2"/>
    <mergeCell ref="A3:W3"/>
    <mergeCell ref="A4:X4"/>
    <mergeCell ref="A5:X5"/>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5"/>
  <sheetViews>
    <sheetView topLeftCell="A21" workbookViewId="0">
      <selection activeCell="G26" sqref="G26"/>
    </sheetView>
  </sheetViews>
  <sheetFormatPr baseColWidth="10" defaultColWidth="9.85546875" defaultRowHeight="12.75" x14ac:dyDescent="0.2"/>
  <cols>
    <col min="1" max="5" width="9.85546875" style="35"/>
    <col min="6" max="6" width="12.42578125" style="35" bestFit="1" customWidth="1"/>
    <col min="7" max="7" width="11.140625" style="35" customWidth="1"/>
    <col min="8" max="13" width="0" style="35" hidden="1" customWidth="1"/>
    <col min="14" max="15" width="9.85546875" style="35"/>
    <col min="16" max="17" width="0" style="35" hidden="1" customWidth="1"/>
    <col min="18" max="20" width="9.85546875" style="35"/>
    <col min="21" max="21" width="16.28515625" style="35" customWidth="1"/>
    <col min="22" max="22" width="9.85546875" style="35"/>
    <col min="23" max="23" width="8.140625" style="35" customWidth="1"/>
    <col min="24" max="24" width="7.42578125" style="35" customWidth="1"/>
    <col min="25" max="16384" width="9.85546875" style="35"/>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130</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591"/>
      <c r="B8" s="591"/>
      <c r="C8" s="591"/>
      <c r="D8" s="591"/>
      <c r="E8" s="591"/>
      <c r="F8" s="591"/>
      <c r="G8" s="591"/>
      <c r="H8" s="591"/>
      <c r="I8" s="591"/>
      <c r="J8" s="591"/>
      <c r="K8" s="591"/>
      <c r="L8" s="591"/>
      <c r="M8" s="591"/>
      <c r="N8" s="591"/>
      <c r="O8" s="591"/>
      <c r="P8" s="591"/>
      <c r="Q8" s="591"/>
      <c r="R8" s="591"/>
      <c r="S8" s="591"/>
      <c r="T8" s="591"/>
      <c r="U8" s="591"/>
      <c r="V8" s="591"/>
      <c r="W8" s="591"/>
      <c r="X8" s="591"/>
    </row>
    <row r="9" spans="1:24" x14ac:dyDescent="0.2">
      <c r="A9" s="285" t="s">
        <v>423</v>
      </c>
      <c r="B9" s="286">
        <v>311</v>
      </c>
      <c r="C9" s="287" t="s">
        <v>886</v>
      </c>
      <c r="D9" s="299"/>
      <c r="E9" s="1"/>
      <c r="F9" s="1"/>
      <c r="G9" s="1"/>
      <c r="H9" s="1"/>
      <c r="I9" s="1"/>
      <c r="J9" s="1"/>
      <c r="K9" s="1"/>
      <c r="L9" s="1"/>
      <c r="M9" s="1"/>
      <c r="N9" s="1"/>
      <c r="O9" s="1"/>
      <c r="P9" s="1"/>
      <c r="Q9" s="1"/>
    </row>
    <row r="10" spans="1:24" x14ac:dyDescent="0.2">
      <c r="A10" s="285" t="s">
        <v>1</v>
      </c>
      <c r="B10" s="286">
        <v>10</v>
      </c>
      <c r="C10" s="287" t="s">
        <v>887</v>
      </c>
      <c r="D10" s="299"/>
      <c r="E10" s="1"/>
      <c r="F10" s="1"/>
      <c r="G10" s="1"/>
      <c r="H10" s="1"/>
      <c r="I10" s="1"/>
      <c r="J10" s="1"/>
      <c r="K10" s="1"/>
      <c r="L10" s="4"/>
      <c r="M10" s="4"/>
      <c r="N10" s="4"/>
      <c r="O10" s="4"/>
      <c r="P10" s="4"/>
      <c r="Q10" s="4"/>
    </row>
    <row r="11" spans="1:24" x14ac:dyDescent="0.2">
      <c r="A11" s="285" t="s">
        <v>426</v>
      </c>
      <c r="B11" s="286">
        <v>2</v>
      </c>
      <c r="C11" s="287" t="s">
        <v>897</v>
      </c>
      <c r="D11" s="299"/>
      <c r="E11" s="1"/>
      <c r="F11" s="1"/>
      <c r="G11" s="1"/>
      <c r="H11" s="1"/>
      <c r="I11" s="1"/>
      <c r="J11" s="1"/>
      <c r="K11" s="1"/>
      <c r="L11" s="4"/>
      <c r="M11" s="4"/>
      <c r="N11" s="4"/>
      <c r="O11" s="4"/>
      <c r="P11" s="4"/>
      <c r="Q11" s="4"/>
    </row>
    <row r="12" spans="1:24" x14ac:dyDescent="0.2">
      <c r="A12" s="285" t="s">
        <v>7</v>
      </c>
      <c r="B12" s="289">
        <v>32</v>
      </c>
      <c r="C12" s="287" t="s">
        <v>888</v>
      </c>
      <c r="D12" s="299"/>
      <c r="E12" s="1"/>
      <c r="F12" s="1"/>
      <c r="G12" s="1"/>
      <c r="H12" s="1"/>
      <c r="I12" s="1"/>
      <c r="J12" s="1"/>
      <c r="K12" s="1"/>
      <c r="L12" s="4"/>
      <c r="M12" s="4"/>
      <c r="N12" s="4"/>
      <c r="O12" s="4"/>
      <c r="P12" s="4"/>
      <c r="Q12" s="4"/>
    </row>
    <row r="13" spans="1:24" x14ac:dyDescent="0.2">
      <c r="A13" s="285" t="s">
        <v>411</v>
      </c>
      <c r="B13" s="286">
        <v>7</v>
      </c>
      <c r="C13" s="287" t="s">
        <v>946</v>
      </c>
      <c r="D13" s="299"/>
      <c r="E13" s="1"/>
      <c r="F13" s="1"/>
      <c r="G13" s="1"/>
      <c r="H13" s="1"/>
      <c r="I13" s="1"/>
      <c r="J13" s="1"/>
      <c r="K13" s="1"/>
      <c r="L13" s="4"/>
      <c r="M13" s="4"/>
      <c r="N13" s="4"/>
      <c r="O13" s="4"/>
      <c r="P13" s="4"/>
      <c r="Q13" s="4"/>
    </row>
    <row r="14" spans="1:24" x14ac:dyDescent="0.2">
      <c r="A14" s="1"/>
      <c r="B14" s="1"/>
      <c r="C14" s="1"/>
      <c r="D14" s="1"/>
      <c r="E14" s="1"/>
      <c r="F14" s="1"/>
      <c r="G14" s="1"/>
      <c r="H14" s="1"/>
      <c r="I14" s="1"/>
      <c r="J14" s="1"/>
      <c r="K14" s="1"/>
      <c r="L14" s="4"/>
      <c r="M14" s="4"/>
      <c r="N14" s="4"/>
      <c r="O14" s="4"/>
      <c r="P14" s="4"/>
      <c r="Q14" s="4" t="s">
        <v>40</v>
      </c>
      <c r="T14" s="4"/>
      <c r="U14" s="117"/>
    </row>
    <row r="15" spans="1:24" x14ac:dyDescent="0.2">
      <c r="A15" s="855" t="s">
        <v>4</v>
      </c>
      <c r="B15" s="591"/>
      <c r="C15" s="591"/>
      <c r="D15" s="591"/>
      <c r="E15" s="591"/>
      <c r="F15" s="591"/>
      <c r="G15" s="591"/>
      <c r="H15" s="591"/>
      <c r="I15" s="591"/>
      <c r="J15" s="591"/>
      <c r="K15" s="591"/>
      <c r="L15" s="591"/>
      <c r="M15" s="591"/>
      <c r="N15" s="591"/>
      <c r="O15" s="591"/>
      <c r="P15" s="591"/>
      <c r="Q15" s="591"/>
      <c r="R15" s="591"/>
      <c r="S15" s="591"/>
      <c r="T15" s="591"/>
      <c r="U15" s="591"/>
      <c r="X15" s="35" t="s">
        <v>254</v>
      </c>
    </row>
    <row r="16" spans="1:24" ht="25.5" customHeight="1" x14ac:dyDescent="0.2">
      <c r="A16" s="852" t="s">
        <v>947</v>
      </c>
      <c r="B16" s="592"/>
      <c r="C16" s="592"/>
      <c r="D16" s="592"/>
      <c r="E16" s="592"/>
      <c r="F16" s="592"/>
      <c r="G16" s="592"/>
      <c r="H16" s="592"/>
      <c r="I16" s="592"/>
      <c r="J16" s="592"/>
      <c r="K16" s="592"/>
      <c r="L16" s="592"/>
      <c r="M16" s="592"/>
      <c r="N16" s="592"/>
      <c r="O16" s="592"/>
      <c r="P16" s="592"/>
      <c r="Q16" s="592"/>
      <c r="R16" s="592"/>
      <c r="S16" s="592"/>
      <c r="T16" s="592"/>
      <c r="U16" s="592"/>
    </row>
    <row r="17" spans="1:28" x14ac:dyDescent="0.2">
      <c r="A17" s="4"/>
      <c r="B17" s="4"/>
      <c r="C17" s="4"/>
      <c r="D17" s="4"/>
      <c r="E17" s="4"/>
      <c r="F17" s="4"/>
      <c r="G17" s="4"/>
      <c r="H17" s="4"/>
      <c r="I17" s="4"/>
      <c r="J17" s="4"/>
      <c r="K17" s="4"/>
      <c r="L17" s="4"/>
      <c r="M17" s="4"/>
      <c r="N17" s="4"/>
      <c r="O17" s="4"/>
      <c r="P17" s="4"/>
      <c r="Q17" s="4"/>
    </row>
    <row r="18" spans="1:28" ht="12.75" customHeight="1" x14ac:dyDescent="0.2">
      <c r="A18" s="588" t="s">
        <v>5</v>
      </c>
      <c r="B18" s="589"/>
      <c r="C18" s="590"/>
      <c r="D18" s="578" t="s">
        <v>8</v>
      </c>
      <c r="E18" s="578" t="s">
        <v>18</v>
      </c>
      <c r="F18" s="580" t="s">
        <v>19</v>
      </c>
      <c r="G18" s="581"/>
      <c r="H18" s="580" t="s">
        <v>20</v>
      </c>
      <c r="I18" s="581"/>
      <c r="J18" s="588" t="s">
        <v>14</v>
      </c>
      <c r="K18" s="590"/>
      <c r="L18" s="588" t="s">
        <v>10</v>
      </c>
      <c r="M18" s="590"/>
      <c r="N18" s="588" t="s">
        <v>13</v>
      </c>
      <c r="O18" s="590"/>
      <c r="P18" s="588" t="s">
        <v>15</v>
      </c>
      <c r="Q18" s="590"/>
      <c r="R18" s="586" t="s">
        <v>28</v>
      </c>
      <c r="S18" s="586"/>
      <c r="T18" s="586"/>
      <c r="U18" s="598" t="s">
        <v>29</v>
      </c>
      <c r="V18" s="580" t="s">
        <v>31</v>
      </c>
      <c r="W18" s="587"/>
      <c r="X18" s="581"/>
    </row>
    <row r="19" spans="1:28" x14ac:dyDescent="0.2">
      <c r="A19" s="26" t="s">
        <v>17</v>
      </c>
      <c r="B19" s="586" t="s">
        <v>6</v>
      </c>
      <c r="C19" s="586"/>
      <c r="D19" s="579"/>
      <c r="E19" s="579"/>
      <c r="F19" s="25" t="s">
        <v>21</v>
      </c>
      <c r="G19" s="25" t="s">
        <v>22</v>
      </c>
      <c r="H19" s="25" t="s">
        <v>23</v>
      </c>
      <c r="I19" s="25" t="s">
        <v>24</v>
      </c>
      <c r="J19" s="2" t="s">
        <v>11</v>
      </c>
      <c r="K19" s="2" t="s">
        <v>12</v>
      </c>
      <c r="L19" s="2" t="s">
        <v>11</v>
      </c>
      <c r="M19" s="2" t="s">
        <v>12</v>
      </c>
      <c r="N19" s="2" t="s">
        <v>11</v>
      </c>
      <c r="O19" s="2" t="s">
        <v>12</v>
      </c>
      <c r="P19" s="2" t="s">
        <v>11</v>
      </c>
      <c r="Q19" s="2" t="s">
        <v>12</v>
      </c>
      <c r="R19" s="2" t="s">
        <v>11</v>
      </c>
      <c r="S19" s="2" t="s">
        <v>12</v>
      </c>
      <c r="T19" s="2" t="s">
        <v>30</v>
      </c>
      <c r="U19" s="598"/>
      <c r="V19" s="25" t="s">
        <v>32</v>
      </c>
      <c r="W19" s="25" t="s">
        <v>33</v>
      </c>
      <c r="X19" s="25" t="s">
        <v>34</v>
      </c>
    </row>
    <row r="20" spans="1:28" ht="62.25" customHeight="1" x14ac:dyDescent="0.2">
      <c r="A20" s="486">
        <v>1</v>
      </c>
      <c r="B20" s="853" t="s">
        <v>948</v>
      </c>
      <c r="C20" s="854"/>
      <c r="D20" s="487" t="s">
        <v>212</v>
      </c>
      <c r="E20" s="487">
        <v>35</v>
      </c>
      <c r="F20" s="28">
        <f>$F$25*E20/100</f>
        <v>2491704.25</v>
      </c>
      <c r="G20" s="28">
        <f>$G$25*E20/100</f>
        <v>2449110.2999999998</v>
      </c>
      <c r="H20" s="368">
        <f t="shared" ref="H20:I24" si="0">J20+L20+N20+P20</f>
        <v>4</v>
      </c>
      <c r="I20" s="368">
        <f t="shared" si="0"/>
        <v>23</v>
      </c>
      <c r="J20" s="486">
        <v>0</v>
      </c>
      <c r="K20" s="67">
        <v>4</v>
      </c>
      <c r="L20" s="486">
        <v>2</v>
      </c>
      <c r="M20" s="67">
        <v>12</v>
      </c>
      <c r="N20" s="486">
        <v>2</v>
      </c>
      <c r="O20" s="67">
        <v>7</v>
      </c>
      <c r="P20" s="486"/>
      <c r="Q20" s="3"/>
      <c r="R20" s="29">
        <f t="shared" ref="R20:S22" si="1">J20+L20+N20+P20</f>
        <v>4</v>
      </c>
      <c r="S20" s="29">
        <f t="shared" si="1"/>
        <v>23</v>
      </c>
      <c r="T20" s="29">
        <f>S20-R20</f>
        <v>19</v>
      </c>
      <c r="U20" s="32" t="s">
        <v>949</v>
      </c>
      <c r="V20" s="3">
        <f>O20/N20*100</f>
        <v>350</v>
      </c>
      <c r="W20" s="3">
        <f>G20/F20*100</f>
        <v>98.290569597094034</v>
      </c>
      <c r="X20" s="3">
        <f>W20/V20*100</f>
        <v>28.08301988488401</v>
      </c>
    </row>
    <row r="21" spans="1:28" ht="45" customHeight="1" x14ac:dyDescent="0.2">
      <c r="A21" s="486">
        <v>2</v>
      </c>
      <c r="B21" s="853" t="s">
        <v>950</v>
      </c>
      <c r="C21" s="854"/>
      <c r="D21" s="487" t="s">
        <v>297</v>
      </c>
      <c r="E21" s="487">
        <v>15</v>
      </c>
      <c r="F21" s="28">
        <f>$F$25*E21/100</f>
        <v>1067873.25</v>
      </c>
      <c r="G21" s="28">
        <f>$G$25*E21/100</f>
        <v>1049618.7</v>
      </c>
      <c r="H21" s="368">
        <f t="shared" si="0"/>
        <v>2</v>
      </c>
      <c r="I21" s="368">
        <f t="shared" si="0"/>
        <v>3</v>
      </c>
      <c r="J21" s="486">
        <v>0</v>
      </c>
      <c r="K21" s="67">
        <v>1</v>
      </c>
      <c r="L21" s="486">
        <v>1</v>
      </c>
      <c r="M21" s="67">
        <v>0</v>
      </c>
      <c r="N21" s="486">
        <v>1</v>
      </c>
      <c r="O21" s="67">
        <v>2</v>
      </c>
      <c r="P21" s="486"/>
      <c r="Q21" s="3"/>
      <c r="R21" s="29">
        <f t="shared" si="1"/>
        <v>2</v>
      </c>
      <c r="S21" s="29">
        <f t="shared" si="1"/>
        <v>3</v>
      </c>
      <c r="T21" s="29">
        <f>S21-R21</f>
        <v>1</v>
      </c>
      <c r="U21" s="32" t="s">
        <v>951</v>
      </c>
      <c r="V21" s="3">
        <f t="shared" ref="V21:V25" si="2">O21/N21*100</f>
        <v>200</v>
      </c>
      <c r="W21" s="3">
        <f>G21/F21*100</f>
        <v>98.290569597094034</v>
      </c>
      <c r="X21" s="3">
        <f>W21/V21*100</f>
        <v>49.145284798547017</v>
      </c>
    </row>
    <row r="22" spans="1:28" ht="45" customHeight="1" x14ac:dyDescent="0.2">
      <c r="A22" s="486">
        <v>3</v>
      </c>
      <c r="B22" s="853" t="s">
        <v>952</v>
      </c>
      <c r="C22" s="854"/>
      <c r="D22" s="487" t="s">
        <v>446</v>
      </c>
      <c r="E22" s="487">
        <v>25</v>
      </c>
      <c r="F22" s="28">
        <f>$F$25*E22/100</f>
        <v>1779788.75</v>
      </c>
      <c r="G22" s="28">
        <f>$G$25*E22/100</f>
        <v>1749364.5</v>
      </c>
      <c r="H22" s="368">
        <f t="shared" si="0"/>
        <v>3</v>
      </c>
      <c r="I22" s="368">
        <f t="shared" si="0"/>
        <v>3</v>
      </c>
      <c r="J22" s="486">
        <v>1</v>
      </c>
      <c r="K22" s="67">
        <v>1</v>
      </c>
      <c r="L22" s="486">
        <v>1</v>
      </c>
      <c r="M22" s="67">
        <v>1</v>
      </c>
      <c r="N22" s="486">
        <v>1</v>
      </c>
      <c r="O22" s="67">
        <v>1</v>
      </c>
      <c r="P22" s="486"/>
      <c r="Q22" s="3"/>
      <c r="R22" s="29">
        <f t="shared" si="1"/>
        <v>3</v>
      </c>
      <c r="S22" s="29">
        <f t="shared" si="1"/>
        <v>3</v>
      </c>
      <c r="T22" s="29">
        <f>S22-R22</f>
        <v>0</v>
      </c>
      <c r="U22" s="122"/>
      <c r="V22" s="3">
        <f t="shared" si="2"/>
        <v>100</v>
      </c>
      <c r="W22" s="3">
        <f>G22/F22*100</f>
        <v>98.290569597094034</v>
      </c>
      <c r="X22" s="3">
        <f>W22/V22*100</f>
        <v>98.290569597094034</v>
      </c>
    </row>
    <row r="23" spans="1:28" ht="61.5" customHeight="1" x14ac:dyDescent="0.2">
      <c r="A23" s="486">
        <v>4</v>
      </c>
      <c r="B23" s="859" t="s">
        <v>953</v>
      </c>
      <c r="C23" s="860"/>
      <c r="D23" s="487" t="s">
        <v>954</v>
      </c>
      <c r="E23" s="487">
        <v>25</v>
      </c>
      <c r="F23" s="28">
        <f>$F$25*E23/100</f>
        <v>1779788.75</v>
      </c>
      <c r="G23" s="28">
        <f>$G$25*E23/100</f>
        <v>1749364.5</v>
      </c>
      <c r="H23" s="368">
        <f t="shared" si="0"/>
        <v>3</v>
      </c>
      <c r="I23" s="368">
        <f t="shared" si="0"/>
        <v>6</v>
      </c>
      <c r="J23" s="486">
        <v>1</v>
      </c>
      <c r="K23" s="67">
        <v>1</v>
      </c>
      <c r="L23" s="486">
        <v>1</v>
      </c>
      <c r="M23" s="67">
        <v>2</v>
      </c>
      <c r="N23" s="486">
        <v>1</v>
      </c>
      <c r="O23" s="67">
        <v>3</v>
      </c>
      <c r="P23" s="486"/>
      <c r="Q23" s="3"/>
      <c r="R23" s="29"/>
      <c r="S23" s="29"/>
      <c r="T23" s="29"/>
      <c r="U23" s="32" t="s">
        <v>955</v>
      </c>
      <c r="V23" s="3">
        <f t="shared" si="2"/>
        <v>300</v>
      </c>
      <c r="W23" s="3">
        <f>G23/F23*100</f>
        <v>98.290569597094034</v>
      </c>
      <c r="X23" s="3">
        <f>W23/V23*100</f>
        <v>32.763523199031347</v>
      </c>
    </row>
    <row r="24" spans="1:28" ht="45" customHeight="1" x14ac:dyDescent="0.2">
      <c r="A24" s="486"/>
      <c r="B24" s="853"/>
      <c r="C24" s="854"/>
      <c r="D24" s="487"/>
      <c r="E24" s="487"/>
      <c r="F24" s="28"/>
      <c r="G24" s="28"/>
      <c r="H24" s="368">
        <f t="shared" si="0"/>
        <v>0</v>
      </c>
      <c r="I24" s="368">
        <f t="shared" si="0"/>
        <v>0</v>
      </c>
      <c r="J24" s="486"/>
      <c r="K24" s="67"/>
      <c r="L24" s="486"/>
      <c r="M24" s="67"/>
      <c r="N24" s="486"/>
      <c r="O24" s="67"/>
      <c r="P24" s="486"/>
      <c r="Q24" s="3"/>
      <c r="R24" s="29"/>
      <c r="S24" s="29"/>
      <c r="T24" s="29"/>
      <c r="U24" s="126"/>
      <c r="V24" s="3"/>
      <c r="W24" s="3"/>
      <c r="X24" s="3"/>
    </row>
    <row r="25" spans="1:28" s="1" customFormat="1" ht="36.75" customHeight="1" x14ac:dyDescent="0.2">
      <c r="A25" s="856" t="s">
        <v>25</v>
      </c>
      <c r="B25" s="857"/>
      <c r="C25" s="858"/>
      <c r="D25" s="487"/>
      <c r="E25" s="487">
        <f>SUM(E20:E24)</f>
        <v>100</v>
      </c>
      <c r="F25" s="512">
        <v>7119155</v>
      </c>
      <c r="G25" s="495">
        <v>6997458</v>
      </c>
      <c r="H25" s="487">
        <f t="shared" ref="H25:Q25" si="3">SUM(H20:H24)</f>
        <v>12</v>
      </c>
      <c r="I25" s="487">
        <f t="shared" si="3"/>
        <v>35</v>
      </c>
      <c r="J25" s="487">
        <f t="shared" si="3"/>
        <v>2</v>
      </c>
      <c r="K25" s="489">
        <f t="shared" si="3"/>
        <v>7</v>
      </c>
      <c r="L25" s="487">
        <f t="shared" si="3"/>
        <v>5</v>
      </c>
      <c r="M25" s="487">
        <f t="shared" si="3"/>
        <v>15</v>
      </c>
      <c r="N25" s="487">
        <f t="shared" si="3"/>
        <v>5</v>
      </c>
      <c r="O25" s="487">
        <f t="shared" si="3"/>
        <v>13</v>
      </c>
      <c r="P25" s="487">
        <f t="shared" si="3"/>
        <v>0</v>
      </c>
      <c r="Q25" s="9">
        <f t="shared" si="3"/>
        <v>0</v>
      </c>
      <c r="R25" s="8">
        <f>J25+L25+N25+P25</f>
        <v>12</v>
      </c>
      <c r="S25" s="8">
        <f>K25+M25+O25+Q25</f>
        <v>35</v>
      </c>
      <c r="T25" s="8">
        <f>S25-R25</f>
        <v>23</v>
      </c>
      <c r="U25" s="126"/>
      <c r="V25" s="3">
        <f t="shared" si="2"/>
        <v>260</v>
      </c>
      <c r="W25" s="3">
        <f>G25/F25*100</f>
        <v>98.290569597094034</v>
      </c>
      <c r="X25" s="3">
        <f>W25/V25*100</f>
        <v>37.804065229651549</v>
      </c>
    </row>
    <row r="26" spans="1:28" s="4" customFormat="1" ht="14.25" customHeight="1" x14ac:dyDescent="0.2">
      <c r="F26" s="6"/>
    </row>
    <row r="27" spans="1:28" s="4" customFormat="1" ht="14.25" customHeight="1" x14ac:dyDescent="0.2">
      <c r="B27" s="7" t="s">
        <v>26</v>
      </c>
      <c r="F27" s="6"/>
      <c r="H27" s="4" t="s">
        <v>27</v>
      </c>
    </row>
    <row r="28" spans="1:28" x14ac:dyDescent="0.2">
      <c r="J28" s="115"/>
      <c r="K28" s="115"/>
      <c r="L28" s="115"/>
      <c r="M28" s="115"/>
      <c r="N28" s="115"/>
      <c r="O28" s="115"/>
      <c r="P28" s="115"/>
    </row>
    <row r="29" spans="1:28" x14ac:dyDescent="0.2">
      <c r="J29" s="115"/>
      <c r="K29" s="115"/>
      <c r="L29" s="115"/>
      <c r="M29" s="115"/>
      <c r="N29" s="115"/>
      <c r="O29" s="115"/>
      <c r="P29" s="115"/>
      <c r="AB29" s="35" t="s">
        <v>956</v>
      </c>
    </row>
    <row r="30" spans="1:28" x14ac:dyDescent="0.2">
      <c r="J30" s="115"/>
      <c r="K30" s="115"/>
      <c r="L30" s="115"/>
      <c r="M30" s="115"/>
      <c r="N30" s="115"/>
      <c r="O30" s="115"/>
      <c r="P30" s="115"/>
    </row>
    <row r="31" spans="1:28" x14ac:dyDescent="0.2">
      <c r="J31" s="115"/>
      <c r="K31" s="115"/>
      <c r="L31" s="115"/>
      <c r="M31" s="115"/>
      <c r="N31" s="115"/>
      <c r="O31" s="115"/>
      <c r="P31" s="115"/>
    </row>
    <row r="32" spans="1:28" x14ac:dyDescent="0.2">
      <c r="J32" s="115"/>
      <c r="K32" s="115"/>
      <c r="L32" s="115"/>
      <c r="M32" s="115"/>
      <c r="N32" s="115"/>
      <c r="O32" s="115"/>
      <c r="P32" s="115"/>
    </row>
    <row r="33" spans="10:16" x14ac:dyDescent="0.2">
      <c r="J33" s="115"/>
      <c r="K33" s="115"/>
      <c r="L33" s="115"/>
      <c r="M33" s="115"/>
      <c r="N33" s="115"/>
      <c r="O33" s="115"/>
      <c r="P33" s="115"/>
    </row>
    <row r="34" spans="10:16" x14ac:dyDescent="0.2">
      <c r="J34" s="115"/>
      <c r="K34" s="115"/>
      <c r="L34" s="115"/>
      <c r="M34" s="115"/>
      <c r="N34" s="115"/>
      <c r="O34" s="115"/>
      <c r="P34" s="115"/>
    </row>
    <row r="35" spans="10:16" x14ac:dyDescent="0.2">
      <c r="J35" s="115"/>
      <c r="K35" s="115"/>
      <c r="L35" s="115"/>
      <c r="M35" s="115"/>
      <c r="N35" s="115"/>
      <c r="O35" s="115"/>
      <c r="P35" s="115"/>
    </row>
    <row r="36" spans="10:16" x14ac:dyDescent="0.2">
      <c r="J36" s="115"/>
      <c r="K36" s="115"/>
      <c r="L36" s="115"/>
      <c r="M36" s="115"/>
      <c r="N36" s="115"/>
      <c r="O36" s="115"/>
      <c r="P36" s="115"/>
    </row>
    <row r="37" spans="10:16" x14ac:dyDescent="0.2">
      <c r="J37" s="115"/>
      <c r="K37" s="115"/>
      <c r="L37" s="115"/>
      <c r="M37" s="115"/>
      <c r="N37" s="115"/>
      <c r="O37" s="115"/>
      <c r="P37" s="115"/>
    </row>
    <row r="38" spans="10:16" x14ac:dyDescent="0.2">
      <c r="J38" s="115"/>
      <c r="K38" s="115"/>
      <c r="L38" s="115"/>
      <c r="M38" s="115"/>
      <c r="N38" s="115"/>
      <c r="O38" s="115"/>
      <c r="P38" s="115"/>
    </row>
    <row r="39" spans="10:16" x14ac:dyDescent="0.2">
      <c r="J39" s="115"/>
      <c r="K39" s="115"/>
      <c r="L39" s="115"/>
      <c r="M39" s="115"/>
      <c r="N39" s="115"/>
      <c r="O39" s="115"/>
      <c r="P39" s="115"/>
    </row>
    <row r="40" spans="10:16" x14ac:dyDescent="0.2">
      <c r="J40" s="115"/>
      <c r="K40" s="115"/>
      <c r="L40" s="115"/>
      <c r="M40" s="115"/>
      <c r="N40" s="115"/>
      <c r="O40" s="115"/>
      <c r="P40" s="115"/>
    </row>
    <row r="41" spans="10:16" x14ac:dyDescent="0.2">
      <c r="J41" s="115"/>
      <c r="K41" s="115"/>
      <c r="L41" s="115"/>
      <c r="M41" s="115"/>
      <c r="N41" s="115"/>
      <c r="O41" s="115"/>
      <c r="P41" s="115"/>
    </row>
    <row r="42" spans="10:16" x14ac:dyDescent="0.2">
      <c r="J42" s="115"/>
      <c r="K42" s="115"/>
      <c r="L42" s="115"/>
      <c r="M42" s="115"/>
      <c r="N42" s="115"/>
      <c r="O42" s="115"/>
      <c r="P42" s="115"/>
    </row>
    <row r="43" spans="10:16" x14ac:dyDescent="0.2">
      <c r="J43" s="115"/>
      <c r="K43" s="115"/>
      <c r="L43" s="115"/>
      <c r="M43" s="115"/>
      <c r="N43" s="115"/>
      <c r="O43" s="115"/>
      <c r="P43" s="115"/>
    </row>
    <row r="44" spans="10:16" x14ac:dyDescent="0.2">
      <c r="J44" s="115"/>
      <c r="K44" s="115"/>
      <c r="L44" s="115"/>
      <c r="M44" s="115"/>
      <c r="N44" s="115"/>
      <c r="O44" s="115"/>
      <c r="P44" s="115"/>
    </row>
    <row r="45" spans="10:16" x14ac:dyDescent="0.2">
      <c r="J45" s="115"/>
      <c r="K45" s="115"/>
      <c r="L45" s="115"/>
      <c r="M45" s="115"/>
      <c r="N45" s="115"/>
      <c r="O45" s="115"/>
      <c r="P45" s="115"/>
    </row>
    <row r="46" spans="10:16" x14ac:dyDescent="0.2">
      <c r="J46" s="115"/>
      <c r="K46" s="115"/>
      <c r="L46" s="115"/>
      <c r="M46" s="115"/>
      <c r="N46" s="115"/>
      <c r="O46" s="115"/>
      <c r="P46" s="115"/>
    </row>
    <row r="47" spans="10:16" x14ac:dyDescent="0.2">
      <c r="J47" s="115"/>
      <c r="K47" s="115"/>
      <c r="L47" s="115"/>
      <c r="M47" s="115"/>
      <c r="N47" s="115"/>
      <c r="O47" s="115"/>
      <c r="P47" s="115"/>
    </row>
    <row r="48" spans="10:16" x14ac:dyDescent="0.2">
      <c r="J48" s="115"/>
      <c r="K48" s="115"/>
      <c r="L48" s="115"/>
      <c r="M48" s="115"/>
      <c r="N48" s="115"/>
      <c r="O48" s="115"/>
      <c r="P48" s="115"/>
    </row>
    <row r="49" spans="10:16" x14ac:dyDescent="0.2">
      <c r="J49" s="115"/>
      <c r="K49" s="115"/>
      <c r="L49" s="115"/>
      <c r="M49" s="115"/>
      <c r="N49" s="115"/>
      <c r="O49" s="115"/>
      <c r="P49" s="115"/>
    </row>
    <row r="50" spans="10:16" x14ac:dyDescent="0.2">
      <c r="J50" s="115"/>
      <c r="K50" s="115"/>
      <c r="L50" s="115"/>
      <c r="M50" s="115"/>
      <c r="N50" s="115"/>
      <c r="O50" s="115"/>
      <c r="P50" s="115"/>
    </row>
    <row r="51" spans="10:16" x14ac:dyDescent="0.2">
      <c r="J51" s="115"/>
      <c r="K51" s="115"/>
      <c r="L51" s="115"/>
      <c r="M51" s="115"/>
      <c r="N51" s="115"/>
      <c r="O51" s="115"/>
      <c r="P51" s="115"/>
    </row>
    <row r="52" spans="10:16" x14ac:dyDescent="0.2">
      <c r="J52" s="115"/>
      <c r="K52" s="115"/>
      <c r="L52" s="115"/>
      <c r="M52" s="115"/>
      <c r="N52" s="115"/>
      <c r="O52" s="115"/>
      <c r="P52" s="115"/>
    </row>
    <row r="53" spans="10:16" x14ac:dyDescent="0.2">
      <c r="J53" s="115"/>
      <c r="K53" s="115"/>
      <c r="L53" s="115"/>
      <c r="M53" s="115"/>
      <c r="N53" s="115"/>
      <c r="O53" s="115"/>
      <c r="P53" s="115"/>
    </row>
    <row r="54" spans="10:16" x14ac:dyDescent="0.2">
      <c r="J54" s="115"/>
      <c r="K54" s="115"/>
      <c r="L54" s="115"/>
      <c r="M54" s="115"/>
      <c r="N54" s="115"/>
      <c r="O54" s="115"/>
      <c r="P54" s="115"/>
    </row>
    <row r="55" spans="10:16" x14ac:dyDescent="0.2">
      <c r="J55" s="115"/>
      <c r="K55" s="115"/>
      <c r="L55" s="115"/>
      <c r="M55" s="115"/>
      <c r="N55" s="115"/>
      <c r="O55" s="115"/>
      <c r="P55" s="115"/>
    </row>
    <row r="56" spans="10:16" x14ac:dyDescent="0.2">
      <c r="J56" s="115"/>
      <c r="K56" s="115"/>
      <c r="L56" s="115"/>
      <c r="M56" s="115"/>
      <c r="N56" s="115"/>
      <c r="O56" s="115"/>
      <c r="P56" s="115"/>
    </row>
    <row r="57" spans="10:16" x14ac:dyDescent="0.2">
      <c r="J57" s="115"/>
      <c r="K57" s="115"/>
      <c r="L57" s="115"/>
      <c r="M57" s="115"/>
      <c r="N57" s="115"/>
      <c r="O57" s="115"/>
      <c r="P57" s="115"/>
    </row>
    <row r="58" spans="10:16" x14ac:dyDescent="0.2">
      <c r="J58" s="115"/>
      <c r="K58" s="115"/>
      <c r="L58" s="115"/>
      <c r="M58" s="115"/>
      <c r="N58" s="115"/>
      <c r="O58" s="115"/>
      <c r="P58" s="115"/>
    </row>
    <row r="59" spans="10:16" x14ac:dyDescent="0.2">
      <c r="J59" s="115"/>
      <c r="K59" s="115"/>
      <c r="L59" s="115"/>
      <c r="M59" s="115"/>
      <c r="N59" s="115"/>
      <c r="O59" s="115"/>
      <c r="P59" s="115"/>
    </row>
    <row r="60" spans="10:16" x14ac:dyDescent="0.2">
      <c r="J60" s="115"/>
      <c r="K60" s="115"/>
      <c r="L60" s="115"/>
      <c r="M60" s="115"/>
      <c r="N60" s="115"/>
      <c r="O60" s="115"/>
      <c r="P60" s="115"/>
    </row>
    <row r="61" spans="10:16" x14ac:dyDescent="0.2">
      <c r="J61" s="115"/>
      <c r="K61" s="115"/>
      <c r="L61" s="115"/>
      <c r="M61" s="115"/>
      <c r="N61" s="115"/>
      <c r="O61" s="115"/>
      <c r="P61" s="115"/>
    </row>
    <row r="62" spans="10:16" x14ac:dyDescent="0.2">
      <c r="J62" s="115"/>
      <c r="K62" s="115"/>
      <c r="L62" s="115"/>
      <c r="M62" s="115"/>
      <c r="N62" s="115"/>
      <c r="O62" s="115"/>
      <c r="P62" s="115"/>
    </row>
    <row r="63" spans="10:16" x14ac:dyDescent="0.2">
      <c r="J63" s="115"/>
      <c r="K63" s="115"/>
      <c r="L63" s="115"/>
      <c r="M63" s="115"/>
      <c r="N63" s="115"/>
      <c r="O63" s="115"/>
      <c r="P63" s="115"/>
    </row>
    <row r="64" spans="10:16" x14ac:dyDescent="0.2">
      <c r="J64" s="115"/>
      <c r="K64" s="115"/>
      <c r="L64" s="115"/>
      <c r="M64" s="115"/>
      <c r="N64" s="115"/>
      <c r="O64" s="115"/>
      <c r="P64" s="115"/>
    </row>
    <row r="65" spans="10:16" x14ac:dyDescent="0.2">
      <c r="J65" s="115"/>
      <c r="K65" s="115"/>
      <c r="L65" s="115"/>
      <c r="M65" s="115"/>
      <c r="N65" s="115"/>
      <c r="O65" s="115"/>
      <c r="P65" s="115"/>
    </row>
  </sheetData>
  <mergeCells count="29">
    <mergeCell ref="A25:C25"/>
    <mergeCell ref="B19:C19"/>
    <mergeCell ref="B20:C20"/>
    <mergeCell ref="B21:C21"/>
    <mergeCell ref="B22:C22"/>
    <mergeCell ref="B23:C23"/>
    <mergeCell ref="B24:C24"/>
    <mergeCell ref="V18:X18"/>
    <mergeCell ref="A7:X7"/>
    <mergeCell ref="A8:X8"/>
    <mergeCell ref="A15:U15"/>
    <mergeCell ref="A16:U16"/>
    <mergeCell ref="A18:C18"/>
    <mergeCell ref="D18:D19"/>
    <mergeCell ref="E18:E19"/>
    <mergeCell ref="F18:G18"/>
    <mergeCell ref="H18:I18"/>
    <mergeCell ref="J18:K18"/>
    <mergeCell ref="L18:M18"/>
    <mergeCell ref="N18:O18"/>
    <mergeCell ref="P18:Q18"/>
    <mergeCell ref="R18:T18"/>
    <mergeCell ref="U18:U19"/>
    <mergeCell ref="A6:X6"/>
    <mergeCell ref="A1:X1"/>
    <mergeCell ref="A2:X2"/>
    <mergeCell ref="A3:X3"/>
    <mergeCell ref="A4:X4"/>
    <mergeCell ref="A5:X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24" workbookViewId="0">
      <selection activeCell="G26" sqref="G26"/>
    </sheetView>
  </sheetViews>
  <sheetFormatPr baseColWidth="10" defaultColWidth="12.5703125" defaultRowHeight="12.75" x14ac:dyDescent="0.2"/>
  <cols>
    <col min="1" max="1" width="5.28515625" style="239" customWidth="1"/>
    <col min="2" max="2" width="12" style="239" customWidth="1"/>
    <col min="3" max="3" width="22.140625" style="239" customWidth="1"/>
    <col min="4" max="4" width="11.28515625" style="239" customWidth="1"/>
    <col min="5" max="5" width="9.7109375" style="239" customWidth="1"/>
    <col min="6" max="6" width="12.7109375" style="239" customWidth="1"/>
    <col min="7" max="7" width="12.28515625" style="239" customWidth="1"/>
    <col min="8" max="13" width="10.28515625" style="239" hidden="1" customWidth="1"/>
    <col min="14" max="14" width="10.140625" style="239" customWidth="1"/>
    <col min="15" max="15" width="10.28515625" style="239" customWidth="1"/>
    <col min="16" max="17" width="10.28515625" style="239" hidden="1" customWidth="1"/>
    <col min="18" max="18" width="10.140625" style="239" customWidth="1"/>
    <col min="19" max="20" width="10.28515625" style="239" customWidth="1"/>
    <col min="21" max="21" width="14.140625" style="239" customWidth="1"/>
    <col min="22" max="22" width="8.140625" style="239" customWidth="1"/>
    <col min="23" max="23" width="7.7109375" style="239" customWidth="1"/>
    <col min="24" max="24" width="9" style="239" customWidth="1"/>
    <col min="25" max="25" width="11.28515625" style="239" customWidth="1"/>
    <col min="26" max="26" width="10.7109375" style="239" customWidth="1"/>
    <col min="27" max="16384" width="12.5703125" style="239"/>
  </cols>
  <sheetData>
    <row r="1" spans="1:26" ht="12.75" customHeight="1" x14ac:dyDescent="0.2">
      <c r="A1" s="653" t="s">
        <v>339</v>
      </c>
      <c r="B1" s="647"/>
      <c r="C1" s="647"/>
      <c r="D1" s="647"/>
      <c r="E1" s="647"/>
      <c r="F1" s="647"/>
      <c r="G1" s="647"/>
      <c r="H1" s="647"/>
      <c r="I1" s="647"/>
      <c r="J1" s="647"/>
      <c r="K1" s="647"/>
      <c r="L1" s="647"/>
      <c r="M1" s="647"/>
      <c r="N1" s="647"/>
      <c r="O1" s="647"/>
      <c r="P1" s="647"/>
      <c r="Q1" s="647"/>
      <c r="R1" s="647"/>
      <c r="S1" s="647"/>
      <c r="T1" s="647"/>
      <c r="U1" s="647"/>
      <c r="V1" s="647"/>
      <c r="W1" s="647"/>
      <c r="X1" s="647"/>
      <c r="Y1" s="238"/>
      <c r="Z1" s="238"/>
    </row>
    <row r="2" spans="1:26" ht="12.75" customHeight="1" x14ac:dyDescent="0.2">
      <c r="A2" s="653" t="s">
        <v>0</v>
      </c>
      <c r="B2" s="647"/>
      <c r="C2" s="647"/>
      <c r="D2" s="647"/>
      <c r="E2" s="647"/>
      <c r="F2" s="647"/>
      <c r="G2" s="647"/>
      <c r="H2" s="647"/>
      <c r="I2" s="647"/>
      <c r="J2" s="647"/>
      <c r="K2" s="647"/>
      <c r="L2" s="647"/>
      <c r="M2" s="647"/>
      <c r="N2" s="647"/>
      <c r="O2" s="647"/>
      <c r="P2" s="647"/>
      <c r="Q2" s="647"/>
      <c r="R2" s="647"/>
      <c r="S2" s="647"/>
      <c r="T2" s="647"/>
      <c r="U2" s="647"/>
      <c r="V2" s="647"/>
      <c r="W2" s="647"/>
      <c r="X2" s="647"/>
      <c r="Y2" s="238"/>
      <c r="Z2" s="238"/>
    </row>
    <row r="3" spans="1:26" ht="12.75" customHeight="1" x14ac:dyDescent="0.2">
      <c r="A3" s="653" t="s">
        <v>16</v>
      </c>
      <c r="B3" s="647"/>
      <c r="C3" s="647"/>
      <c r="D3" s="647"/>
      <c r="E3" s="647"/>
      <c r="F3" s="647"/>
      <c r="G3" s="647"/>
      <c r="H3" s="647"/>
      <c r="I3" s="647"/>
      <c r="J3" s="647"/>
      <c r="K3" s="647"/>
      <c r="L3" s="647"/>
      <c r="M3" s="647"/>
      <c r="N3" s="647"/>
      <c r="O3" s="647"/>
      <c r="P3" s="647"/>
      <c r="Q3" s="647"/>
      <c r="R3" s="647"/>
      <c r="S3" s="647"/>
      <c r="T3" s="647"/>
      <c r="U3" s="647"/>
      <c r="V3" s="647"/>
      <c r="W3" s="647"/>
      <c r="X3" s="647"/>
      <c r="Y3" s="238"/>
      <c r="Z3" s="238"/>
    </row>
    <row r="4" spans="1:26" ht="12.75" hidden="1" customHeight="1" x14ac:dyDescent="0.2">
      <c r="A4" s="646" t="s">
        <v>340</v>
      </c>
      <c r="B4" s="647"/>
      <c r="C4" s="647"/>
      <c r="D4" s="647"/>
      <c r="E4" s="647"/>
      <c r="F4" s="647"/>
      <c r="G4" s="647"/>
      <c r="H4" s="647"/>
      <c r="I4" s="647"/>
      <c r="J4" s="647"/>
      <c r="K4" s="647"/>
      <c r="L4" s="647"/>
      <c r="M4" s="647"/>
      <c r="N4" s="647"/>
      <c r="O4" s="647"/>
      <c r="P4" s="647"/>
      <c r="Q4" s="647"/>
      <c r="R4" s="647"/>
      <c r="S4" s="647"/>
      <c r="T4" s="647"/>
      <c r="U4" s="647"/>
      <c r="V4" s="647"/>
      <c r="W4" s="647"/>
      <c r="X4" s="647"/>
      <c r="Y4" s="238"/>
      <c r="Z4" s="238"/>
    </row>
    <row r="5" spans="1:26" ht="12.75" hidden="1" customHeight="1" x14ac:dyDescent="0.2">
      <c r="A5" s="646" t="s">
        <v>341</v>
      </c>
      <c r="B5" s="647"/>
      <c r="C5" s="647"/>
      <c r="D5" s="647"/>
      <c r="E5" s="647"/>
      <c r="F5" s="647"/>
      <c r="G5" s="647"/>
      <c r="H5" s="647"/>
      <c r="I5" s="647"/>
      <c r="J5" s="647"/>
      <c r="K5" s="647"/>
      <c r="L5" s="647"/>
      <c r="M5" s="647"/>
      <c r="N5" s="647"/>
      <c r="O5" s="647"/>
      <c r="P5" s="647"/>
      <c r="Q5" s="647"/>
      <c r="R5" s="647"/>
      <c r="S5" s="647"/>
      <c r="T5" s="647"/>
      <c r="U5" s="647"/>
      <c r="V5" s="647"/>
      <c r="W5" s="647"/>
      <c r="X5" s="647"/>
      <c r="Y5" s="238"/>
      <c r="Z5" s="238"/>
    </row>
    <row r="6" spans="1:26" ht="12.75" customHeight="1" x14ac:dyDescent="0.2">
      <c r="A6" s="646" t="s">
        <v>302</v>
      </c>
      <c r="B6" s="647"/>
      <c r="C6" s="647"/>
      <c r="D6" s="647"/>
      <c r="E6" s="647"/>
      <c r="F6" s="647"/>
      <c r="G6" s="647"/>
      <c r="H6" s="647"/>
      <c r="I6" s="647"/>
      <c r="J6" s="647"/>
      <c r="K6" s="647"/>
      <c r="L6" s="647"/>
      <c r="M6" s="647"/>
      <c r="N6" s="647"/>
      <c r="O6" s="647"/>
      <c r="P6" s="647"/>
      <c r="Q6" s="647"/>
      <c r="R6" s="647"/>
      <c r="S6" s="647"/>
      <c r="T6" s="647"/>
      <c r="U6" s="647"/>
      <c r="V6" s="647"/>
      <c r="W6" s="647"/>
      <c r="X6" s="647"/>
      <c r="Y6" s="238"/>
      <c r="Z6" s="238"/>
    </row>
    <row r="7" spans="1:26" ht="12.75" hidden="1" customHeight="1" x14ac:dyDescent="0.2">
      <c r="A7" s="646" t="s">
        <v>342</v>
      </c>
      <c r="B7" s="647"/>
      <c r="C7" s="647"/>
      <c r="D7" s="647"/>
      <c r="E7" s="647"/>
      <c r="F7" s="647"/>
      <c r="G7" s="647"/>
      <c r="H7" s="647"/>
      <c r="I7" s="647"/>
      <c r="J7" s="647"/>
      <c r="K7" s="647"/>
      <c r="L7" s="647"/>
      <c r="M7" s="647"/>
      <c r="N7" s="647"/>
      <c r="O7" s="647"/>
      <c r="P7" s="647"/>
      <c r="Q7" s="647"/>
      <c r="R7" s="647"/>
      <c r="S7" s="647"/>
      <c r="T7" s="647"/>
      <c r="U7" s="647"/>
      <c r="V7" s="647"/>
      <c r="W7" s="647"/>
      <c r="X7" s="647"/>
      <c r="Y7" s="238"/>
      <c r="Z7" s="238"/>
    </row>
    <row r="8" spans="1:26" ht="12.75" customHeight="1" x14ac:dyDescent="0.2">
      <c r="A8" s="240"/>
      <c r="B8" s="240"/>
      <c r="C8" s="240"/>
      <c r="D8" s="240"/>
      <c r="E8" s="240"/>
      <c r="F8" s="240"/>
      <c r="G8" s="240"/>
      <c r="H8" s="240"/>
      <c r="I8" s="240"/>
      <c r="J8" s="240"/>
      <c r="K8" s="240"/>
      <c r="L8" s="240"/>
      <c r="M8" s="240"/>
      <c r="N8" s="240"/>
      <c r="O8" s="240"/>
      <c r="P8" s="240"/>
      <c r="Q8" s="240"/>
      <c r="R8" s="238"/>
      <c r="S8" s="238"/>
      <c r="T8" s="238"/>
      <c r="U8" s="238"/>
      <c r="V8" s="238"/>
      <c r="W8" s="238"/>
      <c r="X8" s="238"/>
      <c r="Y8" s="238"/>
      <c r="Z8" s="238"/>
    </row>
    <row r="9" spans="1:26" ht="12.75" customHeight="1" x14ac:dyDescent="0.2">
      <c r="A9" s="241" t="s">
        <v>37</v>
      </c>
      <c r="B9" s="241"/>
      <c r="C9" s="241" t="s">
        <v>63</v>
      </c>
      <c r="D9" s="242"/>
      <c r="E9" s="242"/>
      <c r="F9" s="242"/>
      <c r="G9" s="242"/>
      <c r="H9" s="242"/>
      <c r="I9" s="242"/>
      <c r="J9" s="242"/>
      <c r="K9" s="242"/>
      <c r="L9" s="243"/>
      <c r="M9" s="243"/>
      <c r="N9" s="243"/>
      <c r="O9" s="243"/>
      <c r="P9" s="243"/>
      <c r="Q9" s="243"/>
      <c r="R9" s="238"/>
      <c r="S9" s="238"/>
      <c r="T9" s="238"/>
      <c r="U9" s="238"/>
      <c r="V9" s="238"/>
      <c r="W9" s="238"/>
      <c r="X9" s="238"/>
      <c r="Y9" s="238"/>
      <c r="Z9" s="238"/>
    </row>
    <row r="10" spans="1:26" ht="12.75" customHeight="1" x14ac:dyDescent="0.2">
      <c r="A10" s="241" t="s">
        <v>1</v>
      </c>
      <c r="B10" s="244"/>
      <c r="C10" s="241" t="s">
        <v>305</v>
      </c>
      <c r="D10" s="242"/>
      <c r="E10" s="242"/>
      <c r="F10" s="242"/>
      <c r="G10" s="242"/>
      <c r="H10" s="242"/>
      <c r="I10" s="242"/>
      <c r="J10" s="242"/>
      <c r="K10" s="242"/>
      <c r="L10" s="243"/>
      <c r="M10" s="243"/>
      <c r="N10" s="243"/>
      <c r="O10" s="243"/>
      <c r="P10" s="243"/>
      <c r="Q10" s="243"/>
      <c r="R10" s="238"/>
      <c r="S10" s="238"/>
      <c r="T10" s="238"/>
      <c r="U10" s="238"/>
      <c r="V10" s="238"/>
      <c r="W10" s="238"/>
      <c r="X10" s="238"/>
      <c r="Y10" s="238"/>
      <c r="Z10" s="238"/>
    </row>
    <row r="11" spans="1:26" ht="12.75" customHeight="1" x14ac:dyDescent="0.2">
      <c r="A11" s="241" t="s">
        <v>65</v>
      </c>
      <c r="B11" s="244"/>
      <c r="C11" s="241" t="s">
        <v>343</v>
      </c>
      <c r="D11" s="242"/>
      <c r="E11" s="242"/>
      <c r="F11" s="242"/>
      <c r="G11" s="242"/>
      <c r="H11" s="242"/>
      <c r="I11" s="242"/>
      <c r="J11" s="242"/>
      <c r="K11" s="242"/>
      <c r="L11" s="243"/>
      <c r="M11" s="243"/>
      <c r="N11" s="243"/>
      <c r="O11" s="243"/>
      <c r="P11" s="243"/>
      <c r="Q11" s="243"/>
      <c r="R11" s="238"/>
      <c r="S11" s="238"/>
      <c r="T11" s="238"/>
      <c r="U11" s="238"/>
      <c r="V11" s="238"/>
      <c r="W11" s="238"/>
      <c r="X11" s="238"/>
      <c r="Y11" s="238"/>
      <c r="Z11" s="238"/>
    </row>
    <row r="12" spans="1:26" ht="12.75" customHeight="1" x14ac:dyDescent="0.2">
      <c r="A12" s="241" t="s">
        <v>7</v>
      </c>
      <c r="B12" s="244"/>
      <c r="C12" s="241" t="s">
        <v>93</v>
      </c>
      <c r="D12" s="242"/>
      <c r="E12" s="242"/>
      <c r="F12" s="242"/>
      <c r="G12" s="242"/>
      <c r="H12" s="242"/>
      <c r="I12" s="242"/>
      <c r="J12" s="242"/>
      <c r="K12" s="242"/>
      <c r="L12" s="243"/>
      <c r="M12" s="243"/>
      <c r="N12" s="243"/>
      <c r="O12" s="243"/>
      <c r="P12" s="243"/>
      <c r="Q12" s="243"/>
      <c r="R12" s="238"/>
      <c r="S12" s="238"/>
      <c r="T12" s="238"/>
      <c r="U12" s="238"/>
      <c r="V12" s="238"/>
      <c r="W12" s="238"/>
      <c r="X12" s="238"/>
      <c r="Y12" s="238"/>
      <c r="Z12" s="238"/>
    </row>
    <row r="13" spans="1:26" ht="12.75" customHeight="1" x14ac:dyDescent="0.2">
      <c r="A13" s="245" t="s">
        <v>39</v>
      </c>
      <c r="B13" s="245"/>
      <c r="C13" s="246" t="s">
        <v>344</v>
      </c>
      <c r="D13" s="242"/>
      <c r="E13" s="242"/>
      <c r="F13" s="242"/>
      <c r="G13" s="242"/>
      <c r="H13" s="242"/>
      <c r="I13" s="242"/>
      <c r="J13" s="242"/>
      <c r="K13" s="242"/>
      <c r="L13" s="243"/>
      <c r="M13" s="243"/>
      <c r="N13" s="243"/>
      <c r="O13" s="243"/>
      <c r="P13" s="243"/>
      <c r="Q13" s="243"/>
      <c r="R13" s="238"/>
      <c r="S13" s="238"/>
      <c r="T13" s="238"/>
      <c r="U13" s="247"/>
      <c r="V13" s="648" t="s">
        <v>40</v>
      </c>
      <c r="W13" s="647"/>
      <c r="X13" s="647"/>
      <c r="Y13" s="243"/>
      <c r="Z13" s="238"/>
    </row>
    <row r="14" spans="1:26" ht="12.75" customHeight="1" x14ac:dyDescent="0.2">
      <c r="A14" s="646" t="s">
        <v>4</v>
      </c>
      <c r="B14" s="647"/>
      <c r="C14" s="647"/>
      <c r="D14" s="647"/>
      <c r="E14" s="647"/>
      <c r="F14" s="647"/>
      <c r="G14" s="647"/>
      <c r="H14" s="647"/>
      <c r="I14" s="647"/>
      <c r="J14" s="647"/>
      <c r="K14" s="647"/>
      <c r="L14" s="647"/>
      <c r="M14" s="647"/>
      <c r="N14" s="647"/>
      <c r="O14" s="647"/>
      <c r="P14" s="647"/>
      <c r="Q14" s="647"/>
      <c r="R14" s="647"/>
      <c r="S14" s="647"/>
      <c r="T14" s="647"/>
      <c r="U14" s="647"/>
      <c r="V14" s="647"/>
      <c r="W14" s="647"/>
      <c r="X14" s="647"/>
      <c r="Y14" s="238"/>
      <c r="Z14" s="238"/>
    </row>
    <row r="15" spans="1:26" ht="39.75" customHeight="1" x14ac:dyDescent="0.2">
      <c r="A15" s="649" t="s">
        <v>345</v>
      </c>
      <c r="B15" s="647"/>
      <c r="C15" s="647"/>
      <c r="D15" s="647"/>
      <c r="E15" s="647"/>
      <c r="F15" s="647"/>
      <c r="G15" s="647"/>
      <c r="H15" s="647"/>
      <c r="I15" s="647"/>
      <c r="J15" s="647"/>
      <c r="K15" s="647"/>
      <c r="L15" s="647"/>
      <c r="M15" s="647"/>
      <c r="N15" s="647"/>
      <c r="O15" s="647"/>
      <c r="P15" s="647"/>
      <c r="Q15" s="647"/>
      <c r="R15" s="647"/>
      <c r="S15" s="647"/>
      <c r="T15" s="647"/>
      <c r="U15" s="647"/>
      <c r="V15" s="647"/>
      <c r="W15" s="647"/>
      <c r="X15" s="647"/>
      <c r="Y15" s="238"/>
      <c r="Z15" s="238"/>
    </row>
    <row r="16" spans="1:26" ht="12.75" customHeight="1" x14ac:dyDescent="0.2">
      <c r="A16" s="243"/>
      <c r="B16" s="243"/>
      <c r="C16" s="243"/>
      <c r="D16" s="243"/>
      <c r="E16" s="243"/>
      <c r="F16" s="243"/>
      <c r="G16" s="243"/>
      <c r="H16" s="243"/>
      <c r="I16" s="243"/>
      <c r="J16" s="243"/>
      <c r="K16" s="243"/>
      <c r="L16" s="243"/>
      <c r="M16" s="243"/>
      <c r="N16" s="243"/>
      <c r="O16" s="243"/>
      <c r="P16" s="243"/>
      <c r="Q16" s="243"/>
      <c r="R16" s="238"/>
      <c r="S16" s="238"/>
      <c r="T16" s="238"/>
      <c r="U16" s="238"/>
      <c r="V16" s="238"/>
      <c r="W16" s="238"/>
      <c r="X16" s="238"/>
      <c r="Y16" s="238"/>
      <c r="Z16" s="238"/>
    </row>
    <row r="17" spans="1:26" ht="12.75" customHeight="1" x14ac:dyDescent="0.2">
      <c r="A17" s="644" t="s">
        <v>5</v>
      </c>
      <c r="B17" s="643"/>
      <c r="C17" s="641"/>
      <c r="D17" s="650" t="s">
        <v>8</v>
      </c>
      <c r="E17" s="650" t="s">
        <v>18</v>
      </c>
      <c r="F17" s="645" t="s">
        <v>19</v>
      </c>
      <c r="G17" s="641"/>
      <c r="H17" s="645" t="s">
        <v>20</v>
      </c>
      <c r="I17" s="641"/>
      <c r="J17" s="644" t="s">
        <v>14</v>
      </c>
      <c r="K17" s="641"/>
      <c r="L17" s="644" t="s">
        <v>10</v>
      </c>
      <c r="M17" s="641"/>
      <c r="N17" s="644" t="s">
        <v>13</v>
      </c>
      <c r="O17" s="641"/>
      <c r="P17" s="644" t="s">
        <v>15</v>
      </c>
      <c r="Q17" s="641"/>
      <c r="R17" s="644" t="s">
        <v>28</v>
      </c>
      <c r="S17" s="643"/>
      <c r="T17" s="641"/>
      <c r="U17" s="652" t="s">
        <v>29</v>
      </c>
      <c r="V17" s="645" t="s">
        <v>31</v>
      </c>
      <c r="W17" s="643"/>
      <c r="X17" s="641"/>
      <c r="Y17" s="238"/>
      <c r="Z17" s="238"/>
    </row>
    <row r="18" spans="1:26" ht="12.75" customHeight="1" x14ac:dyDescent="0.2">
      <c r="A18" s="248" t="s">
        <v>17</v>
      </c>
      <c r="B18" s="644" t="s">
        <v>6</v>
      </c>
      <c r="C18" s="641"/>
      <c r="D18" s="651"/>
      <c r="E18" s="651"/>
      <c r="F18" s="249" t="s">
        <v>21</v>
      </c>
      <c r="G18" s="249" t="s">
        <v>22</v>
      </c>
      <c r="H18" s="249" t="s">
        <v>23</v>
      </c>
      <c r="I18" s="249" t="s">
        <v>24</v>
      </c>
      <c r="J18" s="250" t="s">
        <v>11</v>
      </c>
      <c r="K18" s="250" t="s">
        <v>12</v>
      </c>
      <c r="L18" s="250" t="s">
        <v>11</v>
      </c>
      <c r="M18" s="250" t="s">
        <v>12</v>
      </c>
      <c r="N18" s="250" t="s">
        <v>11</v>
      </c>
      <c r="O18" s="250" t="s">
        <v>12</v>
      </c>
      <c r="P18" s="250" t="s">
        <v>11</v>
      </c>
      <c r="Q18" s="250" t="s">
        <v>12</v>
      </c>
      <c r="R18" s="250" t="s">
        <v>11</v>
      </c>
      <c r="S18" s="250" t="s">
        <v>12</v>
      </c>
      <c r="T18" s="250" t="s">
        <v>30</v>
      </c>
      <c r="U18" s="651"/>
      <c r="V18" s="249" t="s">
        <v>32</v>
      </c>
      <c r="W18" s="249" t="s">
        <v>33</v>
      </c>
      <c r="X18" s="249" t="s">
        <v>34</v>
      </c>
      <c r="Y18" s="238"/>
      <c r="Z18" s="238"/>
    </row>
    <row r="19" spans="1:26" ht="45" customHeight="1" x14ac:dyDescent="0.2">
      <c r="A19" s="251">
        <v>1</v>
      </c>
      <c r="B19" s="640" t="s">
        <v>346</v>
      </c>
      <c r="C19" s="641"/>
      <c r="D19" s="252" t="s">
        <v>276</v>
      </c>
      <c r="E19" s="252">
        <v>15</v>
      </c>
      <c r="F19" s="253">
        <f t="shared" ref="F19:F24" si="0">$F$25*E19/100</f>
        <v>192629.85</v>
      </c>
      <c r="G19" s="253">
        <f t="shared" ref="G19:G24" si="1">$G$25*E19/100</f>
        <v>124977.75</v>
      </c>
      <c r="H19" s="251">
        <f t="shared" ref="H19:H24" si="2">J19+L19+N19+P19</f>
        <v>4</v>
      </c>
      <c r="I19" s="254">
        <v>0</v>
      </c>
      <c r="J19" s="255">
        <v>2</v>
      </c>
      <c r="K19" s="254">
        <v>0</v>
      </c>
      <c r="L19" s="256">
        <v>1</v>
      </c>
      <c r="M19" s="254">
        <v>0</v>
      </c>
      <c r="N19" s="256">
        <v>1</v>
      </c>
      <c r="O19" s="254">
        <v>0</v>
      </c>
      <c r="P19" s="251"/>
      <c r="Q19" s="254">
        <v>0</v>
      </c>
      <c r="R19" s="257">
        <f t="shared" ref="R19:R24" si="3">J19+L19+N19+P19</f>
        <v>4</v>
      </c>
      <c r="S19" s="257">
        <f t="shared" ref="S19:S24" si="4">I19</f>
        <v>0</v>
      </c>
      <c r="T19" s="257">
        <f t="shared" ref="T19:T24" si="5">S19-R19</f>
        <v>-4</v>
      </c>
      <c r="U19" s="258"/>
      <c r="V19" s="254">
        <f>O19/N19*100</f>
        <v>0</v>
      </c>
      <c r="W19" s="254">
        <f>G19/F19*100</f>
        <v>64.8797421583415</v>
      </c>
      <c r="X19" s="254" t="e">
        <f>W19/V19*100</f>
        <v>#DIV/0!</v>
      </c>
      <c r="Y19" s="238"/>
      <c r="Z19" s="238"/>
    </row>
    <row r="20" spans="1:26" ht="45" customHeight="1" x14ac:dyDescent="0.2">
      <c r="A20" s="251">
        <v>2</v>
      </c>
      <c r="B20" s="640" t="s">
        <v>347</v>
      </c>
      <c r="C20" s="641"/>
      <c r="D20" s="252" t="s">
        <v>312</v>
      </c>
      <c r="E20" s="252">
        <v>15</v>
      </c>
      <c r="F20" s="253">
        <f t="shared" si="0"/>
        <v>192629.85</v>
      </c>
      <c r="G20" s="253">
        <f t="shared" si="1"/>
        <v>124977.75</v>
      </c>
      <c r="H20" s="251">
        <f t="shared" si="2"/>
        <v>15</v>
      </c>
      <c r="I20" s="254">
        <v>0</v>
      </c>
      <c r="J20" s="255">
        <v>5</v>
      </c>
      <c r="K20" s="254">
        <v>11</v>
      </c>
      <c r="L20" s="256">
        <v>5</v>
      </c>
      <c r="M20" s="254">
        <v>12</v>
      </c>
      <c r="N20" s="256">
        <v>5</v>
      </c>
      <c r="O20" s="254">
        <v>27</v>
      </c>
      <c r="P20" s="251"/>
      <c r="Q20" s="254">
        <v>0</v>
      </c>
      <c r="R20" s="257">
        <f t="shared" si="3"/>
        <v>15</v>
      </c>
      <c r="S20" s="257">
        <f t="shared" si="4"/>
        <v>0</v>
      </c>
      <c r="T20" s="257">
        <f t="shared" si="5"/>
        <v>-15</v>
      </c>
      <c r="U20" s="258"/>
      <c r="V20" s="254">
        <f t="shared" ref="V20:V25" si="6">O20/N20*100</f>
        <v>540</v>
      </c>
      <c r="W20" s="254">
        <f t="shared" ref="W20:W25" si="7">G20/F20*100</f>
        <v>64.8797421583415</v>
      </c>
      <c r="X20" s="254">
        <f t="shared" ref="X20:X25" si="8">W20/V20*100</f>
        <v>12.014767066359537</v>
      </c>
      <c r="Y20" s="238"/>
      <c r="Z20" s="238"/>
    </row>
    <row r="21" spans="1:26" ht="45" customHeight="1" x14ac:dyDescent="0.2">
      <c r="A21" s="251">
        <v>3</v>
      </c>
      <c r="B21" s="640" t="s">
        <v>348</v>
      </c>
      <c r="C21" s="641"/>
      <c r="D21" s="252" t="s">
        <v>312</v>
      </c>
      <c r="E21" s="252">
        <v>15</v>
      </c>
      <c r="F21" s="253">
        <f t="shared" si="0"/>
        <v>192629.85</v>
      </c>
      <c r="G21" s="253">
        <f t="shared" si="1"/>
        <v>124977.75</v>
      </c>
      <c r="H21" s="251">
        <f t="shared" si="2"/>
        <v>9</v>
      </c>
      <c r="I21" s="254">
        <v>0</v>
      </c>
      <c r="J21" s="255">
        <v>3</v>
      </c>
      <c r="K21" s="254">
        <v>3</v>
      </c>
      <c r="L21" s="256">
        <v>3</v>
      </c>
      <c r="M21" s="254">
        <v>3</v>
      </c>
      <c r="N21" s="256">
        <v>3</v>
      </c>
      <c r="O21" s="254">
        <v>11</v>
      </c>
      <c r="P21" s="251"/>
      <c r="Q21" s="254">
        <v>0</v>
      </c>
      <c r="R21" s="257">
        <f t="shared" si="3"/>
        <v>9</v>
      </c>
      <c r="S21" s="257">
        <f t="shared" si="4"/>
        <v>0</v>
      </c>
      <c r="T21" s="257">
        <f t="shared" si="5"/>
        <v>-9</v>
      </c>
      <c r="U21" s="258"/>
      <c r="V21" s="254">
        <f t="shared" si="6"/>
        <v>366.66666666666663</v>
      </c>
      <c r="W21" s="254">
        <f t="shared" si="7"/>
        <v>64.8797421583415</v>
      </c>
      <c r="X21" s="254">
        <f t="shared" si="8"/>
        <v>17.694475134093139</v>
      </c>
      <c r="Y21" s="238"/>
      <c r="Z21" s="238"/>
    </row>
    <row r="22" spans="1:26" ht="58.5" customHeight="1" x14ac:dyDescent="0.2">
      <c r="A22" s="251">
        <v>4</v>
      </c>
      <c r="B22" s="640" t="s">
        <v>349</v>
      </c>
      <c r="C22" s="641"/>
      <c r="D22" s="252" t="s">
        <v>312</v>
      </c>
      <c r="E22" s="252">
        <v>15</v>
      </c>
      <c r="F22" s="253">
        <f t="shared" si="0"/>
        <v>192629.85</v>
      </c>
      <c r="G22" s="253">
        <f t="shared" si="1"/>
        <v>124977.75</v>
      </c>
      <c r="H22" s="251">
        <f t="shared" si="2"/>
        <v>15</v>
      </c>
      <c r="I22" s="254">
        <v>0</v>
      </c>
      <c r="J22" s="255">
        <v>5</v>
      </c>
      <c r="K22" s="254">
        <v>11</v>
      </c>
      <c r="L22" s="256">
        <v>5</v>
      </c>
      <c r="M22" s="254">
        <v>14</v>
      </c>
      <c r="N22" s="256">
        <v>5</v>
      </c>
      <c r="O22" s="254">
        <v>8</v>
      </c>
      <c r="P22" s="251"/>
      <c r="Q22" s="254">
        <v>0</v>
      </c>
      <c r="R22" s="257">
        <f t="shared" si="3"/>
        <v>15</v>
      </c>
      <c r="S22" s="257">
        <f t="shared" si="4"/>
        <v>0</v>
      </c>
      <c r="T22" s="257">
        <f t="shared" si="5"/>
        <v>-15</v>
      </c>
      <c r="U22" s="258"/>
      <c r="V22" s="254">
        <f t="shared" si="6"/>
        <v>160</v>
      </c>
      <c r="W22" s="254">
        <f t="shared" si="7"/>
        <v>64.8797421583415</v>
      </c>
      <c r="X22" s="254">
        <f t="shared" si="8"/>
        <v>40.549838848963439</v>
      </c>
      <c r="Y22" s="238"/>
      <c r="Z22" s="238"/>
    </row>
    <row r="23" spans="1:26" ht="45" customHeight="1" x14ac:dyDescent="0.2">
      <c r="A23" s="251">
        <v>5</v>
      </c>
      <c r="B23" s="640" t="s">
        <v>350</v>
      </c>
      <c r="C23" s="641"/>
      <c r="D23" s="252" t="s">
        <v>351</v>
      </c>
      <c r="E23" s="252">
        <v>20</v>
      </c>
      <c r="F23" s="253">
        <f t="shared" si="0"/>
        <v>256839.8</v>
      </c>
      <c r="G23" s="253">
        <f t="shared" si="1"/>
        <v>166637</v>
      </c>
      <c r="H23" s="251">
        <f t="shared" si="2"/>
        <v>13</v>
      </c>
      <c r="I23" s="254">
        <v>0</v>
      </c>
      <c r="J23" s="251">
        <v>5</v>
      </c>
      <c r="K23" s="254">
        <v>8</v>
      </c>
      <c r="L23" s="256">
        <v>3</v>
      </c>
      <c r="M23" s="254">
        <v>22</v>
      </c>
      <c r="N23" s="256">
        <v>5</v>
      </c>
      <c r="O23" s="254">
        <v>8</v>
      </c>
      <c r="P23" s="251"/>
      <c r="Q23" s="254">
        <v>0</v>
      </c>
      <c r="R23" s="257">
        <f t="shared" si="3"/>
        <v>13</v>
      </c>
      <c r="S23" s="257">
        <f t="shared" si="4"/>
        <v>0</v>
      </c>
      <c r="T23" s="257">
        <f t="shared" si="5"/>
        <v>-13</v>
      </c>
      <c r="U23" s="251"/>
      <c r="V23" s="254">
        <f t="shared" si="6"/>
        <v>160</v>
      </c>
      <c r="W23" s="254">
        <f t="shared" si="7"/>
        <v>64.8797421583415</v>
      </c>
      <c r="X23" s="254">
        <f t="shared" si="8"/>
        <v>40.549838848963439</v>
      </c>
      <c r="Y23" s="238"/>
      <c r="Z23" s="238"/>
    </row>
    <row r="24" spans="1:26" ht="45" customHeight="1" x14ac:dyDescent="0.2">
      <c r="A24" s="251">
        <v>6</v>
      </c>
      <c r="B24" s="640" t="s">
        <v>352</v>
      </c>
      <c r="C24" s="641"/>
      <c r="D24" s="252" t="s">
        <v>45</v>
      </c>
      <c r="E24" s="252">
        <v>20</v>
      </c>
      <c r="F24" s="253">
        <f t="shared" si="0"/>
        <v>256839.8</v>
      </c>
      <c r="G24" s="253">
        <f t="shared" si="1"/>
        <v>166637</v>
      </c>
      <c r="H24" s="251">
        <f t="shared" si="2"/>
        <v>9</v>
      </c>
      <c r="I24" s="254">
        <v>0</v>
      </c>
      <c r="J24" s="251">
        <v>3</v>
      </c>
      <c r="K24" s="254">
        <v>3</v>
      </c>
      <c r="L24" s="256">
        <v>3</v>
      </c>
      <c r="M24" s="254">
        <v>3</v>
      </c>
      <c r="N24" s="256">
        <v>3</v>
      </c>
      <c r="O24" s="254">
        <v>3</v>
      </c>
      <c r="P24" s="251"/>
      <c r="Q24" s="254">
        <v>0</v>
      </c>
      <c r="R24" s="257">
        <f t="shared" si="3"/>
        <v>9</v>
      </c>
      <c r="S24" s="257">
        <f t="shared" si="4"/>
        <v>0</v>
      </c>
      <c r="T24" s="257">
        <f t="shared" si="5"/>
        <v>-9</v>
      </c>
      <c r="U24" s="251"/>
      <c r="V24" s="254">
        <f t="shared" si="6"/>
        <v>100</v>
      </c>
      <c r="W24" s="254">
        <f t="shared" si="7"/>
        <v>64.8797421583415</v>
      </c>
      <c r="X24" s="254">
        <f t="shared" si="8"/>
        <v>64.8797421583415</v>
      </c>
      <c r="Y24" s="238"/>
      <c r="Z24" s="238"/>
    </row>
    <row r="25" spans="1:26" ht="36.75" customHeight="1" x14ac:dyDescent="0.2">
      <c r="A25" s="642" t="s">
        <v>25</v>
      </c>
      <c r="B25" s="643"/>
      <c r="C25" s="641"/>
      <c r="D25" s="252"/>
      <c r="E25" s="252">
        <f>SUM(E19:E24)</f>
        <v>100</v>
      </c>
      <c r="F25" s="259">
        <v>1284199</v>
      </c>
      <c r="G25" s="260">
        <v>833185</v>
      </c>
      <c r="H25" s="251">
        <f>SUM(H19:H23)</f>
        <v>56</v>
      </c>
      <c r="I25" s="251">
        <f t="shared" ref="I25:T25" si="9">SUM(I19:I24)</f>
        <v>0</v>
      </c>
      <c r="J25" s="261">
        <f t="shared" si="9"/>
        <v>23</v>
      </c>
      <c r="K25" s="251">
        <f t="shared" si="9"/>
        <v>36</v>
      </c>
      <c r="L25" s="251">
        <f t="shared" si="9"/>
        <v>20</v>
      </c>
      <c r="M25" s="251">
        <f t="shared" si="9"/>
        <v>54</v>
      </c>
      <c r="N25" s="251">
        <f t="shared" si="9"/>
        <v>22</v>
      </c>
      <c r="O25" s="251">
        <f t="shared" si="9"/>
        <v>57</v>
      </c>
      <c r="P25" s="251">
        <f t="shared" si="9"/>
        <v>0</v>
      </c>
      <c r="Q25" s="251">
        <f t="shared" si="9"/>
        <v>0</v>
      </c>
      <c r="R25" s="251">
        <f t="shared" si="9"/>
        <v>65</v>
      </c>
      <c r="S25" s="251">
        <f t="shared" si="9"/>
        <v>0</v>
      </c>
      <c r="T25" s="251">
        <f t="shared" si="9"/>
        <v>-65</v>
      </c>
      <c r="U25" s="251"/>
      <c r="V25" s="254">
        <f t="shared" si="6"/>
        <v>259.09090909090907</v>
      </c>
      <c r="W25" s="254">
        <f t="shared" si="7"/>
        <v>64.8797421583415</v>
      </c>
      <c r="X25" s="254">
        <f t="shared" si="8"/>
        <v>25.041303990938829</v>
      </c>
      <c r="Y25" s="242"/>
      <c r="Z25" s="242"/>
    </row>
    <row r="26" spans="1:26" ht="48" customHeight="1" x14ac:dyDescent="0.2">
      <c r="A26" s="243"/>
      <c r="B26" s="243"/>
      <c r="C26" s="243"/>
      <c r="D26" s="243"/>
      <c r="E26" s="243"/>
      <c r="F26" s="262"/>
      <c r="G26" s="243"/>
      <c r="H26" s="243"/>
      <c r="I26" s="243"/>
      <c r="J26" s="243"/>
      <c r="K26" s="243"/>
      <c r="L26" s="243"/>
      <c r="M26" s="243"/>
      <c r="N26" s="243"/>
      <c r="O26" s="243"/>
      <c r="P26" s="243"/>
      <c r="Q26" s="243"/>
      <c r="R26" s="263"/>
      <c r="S26" s="263"/>
      <c r="T26" s="263"/>
      <c r="U26" s="263"/>
      <c r="V26" s="238"/>
      <c r="W26" s="238"/>
      <c r="X26" s="238"/>
      <c r="Y26" s="243"/>
      <c r="Z26" s="243"/>
    </row>
    <row r="27" spans="1:26" ht="14.25" customHeight="1" x14ac:dyDescent="0.2">
      <c r="A27" s="243"/>
      <c r="B27" s="264" t="s">
        <v>26</v>
      </c>
      <c r="C27" s="243"/>
      <c r="D27" s="243"/>
      <c r="E27" s="243"/>
      <c r="F27" s="262"/>
      <c r="G27" s="243"/>
      <c r="H27" s="243" t="s">
        <v>27</v>
      </c>
      <c r="I27" s="243"/>
      <c r="J27" s="243"/>
      <c r="K27" s="243"/>
      <c r="L27" s="243"/>
      <c r="M27" s="243"/>
      <c r="N27" s="243"/>
      <c r="O27" s="243"/>
      <c r="P27" s="243"/>
      <c r="Q27" s="243"/>
      <c r="R27" s="238"/>
      <c r="S27" s="238"/>
      <c r="T27" s="238"/>
      <c r="U27" s="238"/>
      <c r="V27" s="238"/>
      <c r="W27" s="238"/>
      <c r="X27" s="238"/>
      <c r="Y27" s="243"/>
      <c r="Z27" s="243"/>
    </row>
    <row r="28" spans="1:26" ht="12.75" customHeight="1" x14ac:dyDescent="0.2">
      <c r="A28" s="238"/>
      <c r="B28" s="238"/>
      <c r="C28" s="238"/>
      <c r="D28" s="238"/>
      <c r="E28" s="238"/>
      <c r="F28" s="238"/>
      <c r="G28" s="238"/>
      <c r="H28" s="238"/>
      <c r="I28" s="238"/>
      <c r="J28" s="238"/>
      <c r="K28" s="238"/>
      <c r="L28" s="238"/>
      <c r="M28" s="238"/>
      <c r="N28" s="238"/>
      <c r="O28" s="238"/>
      <c r="P28" s="238"/>
      <c r="Q28" s="238"/>
      <c r="R28" s="238"/>
      <c r="S28" s="238"/>
      <c r="T28" s="238"/>
      <c r="U28" s="238"/>
      <c r="V28" s="238"/>
      <c r="W28" s="238"/>
      <c r="X28" s="238"/>
      <c r="Y28" s="238"/>
      <c r="Z28" s="238"/>
    </row>
    <row r="29" spans="1:26" ht="12.75" customHeight="1" x14ac:dyDescent="0.2">
      <c r="A29" s="238"/>
      <c r="B29" s="238"/>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row>
    <row r="30" spans="1:26" ht="12.75" customHeight="1" x14ac:dyDescent="0.2">
      <c r="A30" s="238"/>
      <c r="B30" s="238"/>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row>
    <row r="31" spans="1:26" ht="12.75" customHeight="1" x14ac:dyDescent="0.2">
      <c r="A31" s="238"/>
      <c r="B31" s="238"/>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row>
    <row r="32" spans="1:26" ht="12.75" customHeight="1" x14ac:dyDescent="0.2">
      <c r="A32" s="238"/>
      <c r="B32" s="238"/>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row>
    <row r="33" spans="1:26" ht="12.75" customHeight="1" x14ac:dyDescent="0.2">
      <c r="A33" s="238"/>
      <c r="B33" s="238"/>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row>
    <row r="34" spans="1:26" ht="12.75" customHeight="1" x14ac:dyDescent="0.2">
      <c r="A34" s="238"/>
      <c r="B34" s="238"/>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row>
    <row r="35" spans="1:26" ht="12.75" customHeight="1" x14ac:dyDescent="0.2">
      <c r="A35" s="238"/>
      <c r="B35" s="238"/>
      <c r="C35" s="238"/>
      <c r="D35" s="238"/>
      <c r="E35" s="238"/>
      <c r="F35" s="238"/>
      <c r="G35" s="238"/>
      <c r="H35" s="238"/>
      <c r="I35" s="238"/>
      <c r="J35" s="238"/>
      <c r="K35" s="238"/>
      <c r="L35" s="238"/>
      <c r="M35" s="238"/>
      <c r="N35" s="238"/>
      <c r="O35" s="238"/>
      <c r="P35" s="238"/>
      <c r="Q35" s="238"/>
      <c r="R35" s="238"/>
      <c r="S35" s="238"/>
      <c r="T35" s="238"/>
      <c r="U35" s="238"/>
      <c r="V35" s="238"/>
      <c r="W35" s="238"/>
      <c r="X35" s="238"/>
      <c r="Y35" s="238"/>
      <c r="Z35" s="238"/>
    </row>
    <row r="36" spans="1:26" ht="12.75" customHeight="1" x14ac:dyDescent="0.2">
      <c r="A36" s="238"/>
      <c r="B36" s="238"/>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row>
    <row r="37" spans="1:26" ht="12.75" customHeight="1" x14ac:dyDescent="0.2">
      <c r="A37" s="238"/>
      <c r="B37" s="238"/>
      <c r="C37" s="238"/>
      <c r="D37" s="238"/>
      <c r="E37" s="238"/>
      <c r="F37" s="238"/>
      <c r="G37" s="238"/>
      <c r="H37" s="238"/>
      <c r="I37" s="238"/>
      <c r="J37" s="238"/>
      <c r="K37" s="238"/>
      <c r="L37" s="238"/>
      <c r="M37" s="238"/>
      <c r="N37" s="238"/>
      <c r="O37" s="238"/>
      <c r="P37" s="238"/>
      <c r="Q37" s="238"/>
      <c r="R37" s="238"/>
      <c r="S37" s="238"/>
      <c r="T37" s="238"/>
      <c r="U37" s="238"/>
      <c r="V37" s="238"/>
      <c r="W37" s="238"/>
      <c r="X37" s="238"/>
      <c r="Y37" s="238"/>
      <c r="Z37" s="238"/>
    </row>
    <row r="38" spans="1:26" ht="12.75" customHeight="1" x14ac:dyDescent="0.2">
      <c r="A38" s="238"/>
      <c r="B38" s="238"/>
      <c r="C38" s="238"/>
      <c r="D38" s="238"/>
      <c r="E38" s="238"/>
      <c r="F38" s="238"/>
      <c r="G38" s="238"/>
      <c r="H38" s="238"/>
      <c r="I38" s="238"/>
      <c r="J38" s="238"/>
      <c r="K38" s="238"/>
      <c r="L38" s="238"/>
      <c r="M38" s="238"/>
      <c r="N38" s="238"/>
      <c r="O38" s="238"/>
      <c r="P38" s="238"/>
      <c r="Q38" s="238"/>
      <c r="R38" s="238"/>
      <c r="S38" s="238"/>
      <c r="T38" s="238"/>
      <c r="U38" s="238"/>
      <c r="V38" s="238"/>
      <c r="W38" s="238"/>
      <c r="X38" s="238"/>
      <c r="Y38" s="238"/>
      <c r="Z38" s="238"/>
    </row>
    <row r="39" spans="1:26" ht="12.75" customHeight="1" x14ac:dyDescent="0.2">
      <c r="A39" s="238"/>
      <c r="B39" s="238"/>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row>
    <row r="40" spans="1:26" ht="12.75" customHeight="1" x14ac:dyDescent="0.2">
      <c r="A40" s="238"/>
      <c r="B40" s="238"/>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row>
    <row r="41" spans="1:26" ht="12.75" customHeight="1" x14ac:dyDescent="0.2">
      <c r="A41" s="238"/>
      <c r="B41" s="238"/>
      <c r="C41" s="238"/>
      <c r="D41" s="238"/>
      <c r="E41" s="238"/>
      <c r="F41" s="238"/>
      <c r="G41" s="238"/>
      <c r="H41" s="238"/>
      <c r="I41" s="238"/>
      <c r="J41" s="238"/>
      <c r="K41" s="238"/>
      <c r="L41" s="238"/>
      <c r="M41" s="238"/>
      <c r="N41" s="238"/>
      <c r="O41" s="238"/>
      <c r="P41" s="238"/>
      <c r="Q41" s="238"/>
      <c r="R41" s="238"/>
      <c r="S41" s="238"/>
      <c r="T41" s="238"/>
      <c r="U41" s="238"/>
      <c r="V41" s="238"/>
      <c r="W41" s="238"/>
      <c r="X41" s="238"/>
      <c r="Y41" s="238"/>
      <c r="Z41" s="238"/>
    </row>
    <row r="42" spans="1:26" ht="12.75" customHeight="1" x14ac:dyDescent="0.2">
      <c r="A42" s="238"/>
      <c r="B42" s="238"/>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row>
    <row r="43" spans="1:26" ht="12.75" customHeight="1" x14ac:dyDescent="0.2">
      <c r="A43" s="238"/>
      <c r="B43" s="238"/>
      <c r="C43" s="238"/>
      <c r="D43" s="238"/>
      <c r="E43" s="238"/>
      <c r="F43" s="238"/>
      <c r="G43" s="238"/>
      <c r="H43" s="238"/>
      <c r="I43" s="238"/>
      <c r="J43" s="238"/>
      <c r="K43" s="238"/>
      <c r="L43" s="238"/>
      <c r="M43" s="238"/>
      <c r="N43" s="238"/>
      <c r="O43" s="238"/>
      <c r="P43" s="238"/>
      <c r="Q43" s="238"/>
      <c r="R43" s="238"/>
      <c r="S43" s="238"/>
      <c r="T43" s="238"/>
      <c r="U43" s="238"/>
      <c r="V43" s="238"/>
      <c r="W43" s="238"/>
      <c r="X43" s="238"/>
      <c r="Y43" s="238"/>
      <c r="Z43" s="238"/>
    </row>
    <row r="44" spans="1:26" ht="12.75" customHeight="1" x14ac:dyDescent="0.2">
      <c r="A44" s="238"/>
      <c r="B44" s="238"/>
      <c r="C44" s="238"/>
      <c r="D44" s="238"/>
      <c r="E44" s="238"/>
      <c r="F44" s="238"/>
      <c r="G44" s="238"/>
      <c r="H44" s="238"/>
      <c r="I44" s="238"/>
      <c r="J44" s="238"/>
      <c r="K44" s="238"/>
      <c r="L44" s="238"/>
      <c r="M44" s="238"/>
      <c r="N44" s="238"/>
      <c r="O44" s="238"/>
      <c r="P44" s="238"/>
      <c r="Q44" s="238"/>
      <c r="R44" s="238"/>
      <c r="S44" s="238"/>
      <c r="T44" s="238"/>
      <c r="U44" s="238"/>
      <c r="V44" s="238"/>
      <c r="W44" s="238"/>
      <c r="X44" s="238"/>
      <c r="Y44" s="238"/>
      <c r="Z44" s="238"/>
    </row>
    <row r="45" spans="1:26" ht="12.75" customHeight="1" x14ac:dyDescent="0.2">
      <c r="A45" s="238"/>
      <c r="B45" s="238"/>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row>
    <row r="46" spans="1:26" ht="12.75" customHeight="1" x14ac:dyDescent="0.2">
      <c r="A46" s="238"/>
      <c r="B46" s="238"/>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row>
    <row r="47" spans="1:26" ht="12.75" customHeight="1" x14ac:dyDescent="0.2">
      <c r="A47" s="238"/>
      <c r="B47" s="238"/>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row>
    <row r="48" spans="1:26" ht="12.75" customHeight="1" x14ac:dyDescent="0.2">
      <c r="A48" s="238"/>
      <c r="B48" s="238"/>
      <c r="C48" s="238"/>
      <c r="D48" s="238"/>
      <c r="E48" s="238"/>
      <c r="F48" s="238"/>
      <c r="G48" s="238"/>
      <c r="H48" s="238"/>
      <c r="I48" s="238"/>
      <c r="J48" s="238"/>
      <c r="K48" s="238"/>
      <c r="L48" s="238"/>
      <c r="M48" s="238"/>
      <c r="N48" s="238"/>
      <c r="O48" s="238"/>
      <c r="P48" s="238"/>
      <c r="Q48" s="238"/>
      <c r="R48" s="238"/>
      <c r="S48" s="238"/>
      <c r="T48" s="238"/>
      <c r="U48" s="238"/>
      <c r="V48" s="238"/>
      <c r="W48" s="238"/>
      <c r="X48" s="238"/>
      <c r="Y48" s="238"/>
      <c r="Z48" s="238"/>
    </row>
    <row r="49" spans="1:26" ht="12.75" customHeight="1" x14ac:dyDescent="0.2">
      <c r="A49" s="238"/>
      <c r="B49" s="238"/>
      <c r="C49" s="238"/>
      <c r="D49" s="238"/>
      <c r="E49" s="238"/>
      <c r="F49" s="238"/>
      <c r="G49" s="238"/>
      <c r="H49" s="238"/>
      <c r="I49" s="238"/>
      <c r="J49" s="238"/>
      <c r="K49" s="238"/>
      <c r="L49" s="238"/>
      <c r="M49" s="238"/>
      <c r="N49" s="238"/>
      <c r="O49" s="238"/>
      <c r="P49" s="238"/>
      <c r="Q49" s="238"/>
      <c r="R49" s="238"/>
      <c r="S49" s="238"/>
      <c r="T49" s="238"/>
      <c r="U49" s="238"/>
      <c r="V49" s="238"/>
      <c r="W49" s="238"/>
      <c r="X49" s="238"/>
      <c r="Y49" s="238"/>
      <c r="Z49" s="238"/>
    </row>
    <row r="50" spans="1:26" ht="12.75" customHeight="1" x14ac:dyDescent="0.2">
      <c r="A50" s="238"/>
      <c r="B50" s="238"/>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row>
    <row r="51" spans="1:26" ht="12.75" customHeight="1" x14ac:dyDescent="0.2">
      <c r="A51" s="238"/>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row>
    <row r="52" spans="1:26" ht="12.75" customHeight="1" x14ac:dyDescent="0.2">
      <c r="A52" s="238"/>
      <c r="B52" s="238"/>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row>
    <row r="53" spans="1:26" ht="12.75" customHeight="1" x14ac:dyDescent="0.2">
      <c r="A53" s="238"/>
      <c r="B53" s="238"/>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row>
    <row r="54" spans="1:26" ht="12.75" customHeight="1" x14ac:dyDescent="0.2">
      <c r="A54" s="238"/>
      <c r="B54" s="238"/>
      <c r="C54" s="238"/>
      <c r="D54" s="238"/>
      <c r="E54" s="238"/>
      <c r="F54" s="238"/>
      <c r="G54" s="238"/>
      <c r="H54" s="238"/>
      <c r="I54" s="238"/>
      <c r="J54" s="238"/>
      <c r="K54" s="238"/>
      <c r="L54" s="238"/>
      <c r="M54" s="238"/>
      <c r="N54" s="238"/>
      <c r="O54" s="238"/>
      <c r="P54" s="238"/>
      <c r="Q54" s="238"/>
      <c r="R54" s="238"/>
      <c r="S54" s="238"/>
      <c r="T54" s="238"/>
      <c r="U54" s="238"/>
      <c r="V54" s="238"/>
      <c r="W54" s="238"/>
      <c r="X54" s="238"/>
      <c r="Y54" s="238"/>
      <c r="Z54" s="238"/>
    </row>
    <row r="55" spans="1:26" ht="12.75" customHeight="1" x14ac:dyDescent="0.2">
      <c r="A55" s="238"/>
      <c r="B55" s="238"/>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row>
    <row r="56" spans="1:26" ht="12.75" customHeight="1" x14ac:dyDescent="0.2">
      <c r="A56" s="238"/>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row>
    <row r="57" spans="1:26" ht="12.75" customHeight="1" x14ac:dyDescent="0.2">
      <c r="A57" s="238"/>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row>
    <row r="58" spans="1:26" ht="12.75" customHeight="1" x14ac:dyDescent="0.2">
      <c r="A58" s="238"/>
      <c r="B58" s="238"/>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row>
    <row r="59" spans="1:26" ht="12.75" customHeight="1" x14ac:dyDescent="0.2">
      <c r="A59" s="238"/>
      <c r="B59" s="238"/>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row>
    <row r="60" spans="1:26" ht="12.75" customHeight="1" x14ac:dyDescent="0.2">
      <c r="A60" s="238"/>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row>
    <row r="61" spans="1:26" ht="12.75" customHeight="1" x14ac:dyDescent="0.2">
      <c r="A61" s="238"/>
      <c r="B61" s="238"/>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row>
    <row r="62" spans="1:26" ht="12.75" customHeight="1" x14ac:dyDescent="0.2">
      <c r="A62" s="238"/>
      <c r="B62" s="238"/>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row>
    <row r="63" spans="1:26" ht="12.75" customHeight="1" x14ac:dyDescent="0.2">
      <c r="A63" s="238"/>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row>
    <row r="64" spans="1:26" ht="12.75" customHeight="1" x14ac:dyDescent="0.2">
      <c r="A64" s="238"/>
      <c r="B64" s="238"/>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row>
    <row r="65" spans="1:26" ht="12.75" customHeight="1" x14ac:dyDescent="0.2">
      <c r="A65" s="238"/>
      <c r="B65" s="238"/>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row>
    <row r="66" spans="1:26" ht="12.75" customHeight="1" x14ac:dyDescent="0.2">
      <c r="A66" s="238"/>
      <c r="B66" s="238"/>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row>
    <row r="67" spans="1:26" ht="12.75" customHeight="1" x14ac:dyDescent="0.2">
      <c r="A67" s="238"/>
      <c r="B67" s="238"/>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row>
    <row r="68" spans="1:26" ht="12.75" customHeight="1" x14ac:dyDescent="0.2">
      <c r="A68" s="238"/>
      <c r="B68" s="238"/>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row>
    <row r="69" spans="1:26" ht="12.75" customHeight="1" x14ac:dyDescent="0.2">
      <c r="A69" s="238"/>
      <c r="B69" s="238"/>
      <c r="C69" s="238"/>
      <c r="D69" s="238"/>
      <c r="E69" s="238"/>
      <c r="F69" s="238"/>
      <c r="G69" s="238"/>
      <c r="H69" s="238"/>
      <c r="I69" s="238"/>
      <c r="J69" s="238"/>
      <c r="K69" s="238"/>
      <c r="L69" s="238"/>
      <c r="M69" s="238"/>
      <c r="N69" s="238"/>
      <c r="O69" s="238"/>
      <c r="P69" s="238"/>
      <c r="Q69" s="238"/>
      <c r="R69" s="238"/>
      <c r="S69" s="238"/>
      <c r="T69" s="238"/>
      <c r="U69" s="238"/>
      <c r="V69" s="238"/>
      <c r="W69" s="238"/>
      <c r="X69" s="238"/>
      <c r="Y69" s="238"/>
      <c r="Z69" s="238"/>
    </row>
    <row r="70" spans="1:26" ht="12.75" customHeight="1" x14ac:dyDescent="0.2">
      <c r="A70" s="238"/>
      <c r="B70" s="238"/>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row>
    <row r="71" spans="1:26" ht="12.75" customHeight="1" x14ac:dyDescent="0.2">
      <c r="A71" s="238"/>
      <c r="B71" s="238"/>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row>
    <row r="72" spans="1:26" ht="12.75" customHeight="1" x14ac:dyDescent="0.2">
      <c r="A72" s="238"/>
      <c r="B72" s="238"/>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row>
    <row r="73" spans="1:26" ht="12.75" customHeight="1" x14ac:dyDescent="0.2">
      <c r="A73" s="238"/>
      <c r="B73" s="238"/>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row>
    <row r="74" spans="1:26" ht="12.75" customHeight="1" x14ac:dyDescent="0.2">
      <c r="A74" s="238"/>
      <c r="B74" s="238"/>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row>
    <row r="75" spans="1:26" ht="12.75" customHeight="1" x14ac:dyDescent="0.2">
      <c r="A75" s="238"/>
      <c r="B75" s="238"/>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row>
    <row r="76" spans="1:26" ht="12.75" customHeight="1" x14ac:dyDescent="0.2">
      <c r="A76" s="238"/>
      <c r="B76" s="238"/>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row>
    <row r="77" spans="1:26" ht="12.75" customHeight="1" x14ac:dyDescent="0.2">
      <c r="A77" s="238"/>
      <c r="B77" s="238"/>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row>
    <row r="78" spans="1:26" ht="12.75" customHeight="1" x14ac:dyDescent="0.2">
      <c r="A78" s="238"/>
      <c r="B78" s="238"/>
      <c r="C78" s="238"/>
      <c r="D78" s="238"/>
      <c r="E78" s="238"/>
      <c r="F78" s="238"/>
      <c r="G78" s="238"/>
      <c r="H78" s="238"/>
      <c r="I78" s="238"/>
      <c r="J78" s="238"/>
      <c r="K78" s="238"/>
      <c r="L78" s="238"/>
      <c r="M78" s="238"/>
      <c r="N78" s="238"/>
      <c r="O78" s="238"/>
      <c r="P78" s="238"/>
      <c r="Q78" s="238"/>
      <c r="R78" s="238"/>
      <c r="S78" s="238"/>
      <c r="T78" s="238"/>
      <c r="U78" s="238"/>
      <c r="V78" s="238"/>
      <c r="W78" s="238"/>
      <c r="X78" s="238"/>
      <c r="Y78" s="238"/>
      <c r="Z78" s="238"/>
    </row>
    <row r="79" spans="1:26" ht="12.75" customHeight="1" x14ac:dyDescent="0.2">
      <c r="A79" s="238"/>
      <c r="B79" s="238"/>
      <c r="C79" s="238"/>
      <c r="D79" s="238"/>
      <c r="E79" s="238"/>
      <c r="F79" s="238"/>
      <c r="G79" s="238"/>
      <c r="H79" s="238"/>
      <c r="I79" s="238"/>
      <c r="J79" s="238"/>
      <c r="K79" s="238"/>
      <c r="L79" s="238"/>
      <c r="M79" s="238"/>
      <c r="N79" s="238"/>
      <c r="O79" s="238"/>
      <c r="P79" s="238"/>
      <c r="Q79" s="238"/>
      <c r="R79" s="238"/>
      <c r="S79" s="238"/>
      <c r="T79" s="238"/>
      <c r="U79" s="238"/>
      <c r="V79" s="238"/>
      <c r="W79" s="238"/>
      <c r="X79" s="238"/>
      <c r="Y79" s="238"/>
      <c r="Z79" s="238"/>
    </row>
    <row r="80" spans="1:26" ht="12.75" customHeight="1" x14ac:dyDescent="0.2">
      <c r="A80" s="238"/>
      <c r="B80" s="238"/>
      <c r="C80" s="238"/>
      <c r="D80" s="238"/>
      <c r="E80" s="238"/>
      <c r="F80" s="238"/>
      <c r="G80" s="238"/>
      <c r="H80" s="238"/>
      <c r="I80" s="238"/>
      <c r="J80" s="238"/>
      <c r="K80" s="238"/>
      <c r="L80" s="238"/>
      <c r="M80" s="238"/>
      <c r="N80" s="238"/>
      <c r="O80" s="238"/>
      <c r="P80" s="238"/>
      <c r="Q80" s="238"/>
      <c r="R80" s="238"/>
      <c r="S80" s="238"/>
      <c r="T80" s="238"/>
      <c r="U80" s="238"/>
      <c r="V80" s="238"/>
      <c r="W80" s="238"/>
      <c r="X80" s="238"/>
      <c r="Y80" s="238"/>
      <c r="Z80" s="238"/>
    </row>
    <row r="81" spans="1:26" ht="12.75" customHeight="1" x14ac:dyDescent="0.2">
      <c r="A81" s="238"/>
      <c r="B81" s="238"/>
      <c r="C81" s="238"/>
      <c r="D81" s="238"/>
      <c r="E81" s="238"/>
      <c r="F81" s="238"/>
      <c r="G81" s="238"/>
      <c r="H81" s="238"/>
      <c r="I81" s="238"/>
      <c r="J81" s="238"/>
      <c r="K81" s="238"/>
      <c r="L81" s="238"/>
      <c r="M81" s="238"/>
      <c r="N81" s="238"/>
      <c r="O81" s="238"/>
      <c r="P81" s="238"/>
      <c r="Q81" s="238"/>
      <c r="R81" s="238"/>
      <c r="S81" s="238"/>
      <c r="T81" s="238"/>
      <c r="U81" s="238"/>
      <c r="V81" s="238"/>
      <c r="W81" s="238"/>
      <c r="X81" s="238"/>
      <c r="Y81" s="238"/>
      <c r="Z81" s="238"/>
    </row>
    <row r="82" spans="1:26" ht="12.75" customHeight="1" x14ac:dyDescent="0.2">
      <c r="A82" s="238"/>
      <c r="B82" s="238"/>
      <c r="C82" s="238"/>
      <c r="D82" s="238"/>
      <c r="E82" s="238"/>
      <c r="F82" s="238"/>
      <c r="G82" s="238"/>
      <c r="H82" s="238"/>
      <c r="I82" s="238"/>
      <c r="J82" s="238"/>
      <c r="K82" s="238"/>
      <c r="L82" s="238"/>
      <c r="M82" s="238"/>
      <c r="N82" s="238"/>
      <c r="O82" s="238"/>
      <c r="P82" s="238"/>
      <c r="Q82" s="238"/>
      <c r="R82" s="238"/>
      <c r="S82" s="238"/>
      <c r="T82" s="238"/>
      <c r="U82" s="238"/>
      <c r="V82" s="238"/>
      <c r="W82" s="238"/>
      <c r="X82" s="238"/>
      <c r="Y82" s="238"/>
      <c r="Z82" s="238"/>
    </row>
    <row r="83" spans="1:26" ht="12.75" customHeight="1" x14ac:dyDescent="0.2">
      <c r="A83" s="238"/>
      <c r="B83" s="238"/>
      <c r="C83" s="238"/>
      <c r="D83" s="238"/>
      <c r="E83" s="238"/>
      <c r="F83" s="238"/>
      <c r="G83" s="238"/>
      <c r="H83" s="238"/>
      <c r="I83" s="238"/>
      <c r="J83" s="238"/>
      <c r="K83" s="238"/>
      <c r="L83" s="238"/>
      <c r="M83" s="238"/>
      <c r="N83" s="238"/>
      <c r="O83" s="238"/>
      <c r="P83" s="238"/>
      <c r="Q83" s="238"/>
      <c r="R83" s="238"/>
      <c r="S83" s="238"/>
      <c r="T83" s="238"/>
      <c r="U83" s="238"/>
      <c r="V83" s="238"/>
      <c r="W83" s="238"/>
      <c r="X83" s="238"/>
      <c r="Y83" s="238"/>
      <c r="Z83" s="238"/>
    </row>
    <row r="84" spans="1:26" ht="12.75" customHeight="1" x14ac:dyDescent="0.2">
      <c r="A84" s="238"/>
      <c r="B84" s="238"/>
      <c r="C84" s="238"/>
      <c r="D84" s="238"/>
      <c r="E84" s="238"/>
      <c r="F84" s="238"/>
      <c r="G84" s="238"/>
      <c r="H84" s="238"/>
      <c r="I84" s="238"/>
      <c r="J84" s="238"/>
      <c r="K84" s="238"/>
      <c r="L84" s="238"/>
      <c r="M84" s="238"/>
      <c r="N84" s="238"/>
      <c r="O84" s="238"/>
      <c r="P84" s="238"/>
      <c r="Q84" s="238"/>
      <c r="R84" s="238"/>
      <c r="S84" s="238"/>
      <c r="T84" s="238"/>
      <c r="U84" s="238"/>
      <c r="V84" s="238"/>
      <c r="W84" s="238"/>
      <c r="X84" s="238"/>
      <c r="Y84" s="238"/>
      <c r="Z84" s="238"/>
    </row>
    <row r="85" spans="1:26" ht="12.75" customHeight="1" x14ac:dyDescent="0.2">
      <c r="A85" s="238"/>
      <c r="B85" s="238"/>
      <c r="C85" s="238"/>
      <c r="D85" s="238"/>
      <c r="E85" s="238"/>
      <c r="F85" s="238"/>
      <c r="G85" s="238"/>
      <c r="H85" s="238"/>
      <c r="I85" s="238"/>
      <c r="J85" s="238"/>
      <c r="K85" s="238"/>
      <c r="L85" s="238"/>
      <c r="M85" s="238"/>
      <c r="N85" s="238"/>
      <c r="O85" s="238"/>
      <c r="P85" s="238"/>
      <c r="Q85" s="238"/>
      <c r="R85" s="238"/>
      <c r="S85" s="238"/>
      <c r="T85" s="238"/>
      <c r="U85" s="238"/>
      <c r="V85" s="238"/>
      <c r="W85" s="238"/>
      <c r="X85" s="238"/>
      <c r="Y85" s="238"/>
      <c r="Z85" s="238"/>
    </row>
    <row r="86" spans="1:26" ht="12.75" customHeight="1" x14ac:dyDescent="0.2">
      <c r="A86" s="238"/>
      <c r="B86" s="238"/>
      <c r="C86" s="238"/>
      <c r="D86" s="238"/>
      <c r="E86" s="238"/>
      <c r="F86" s="238"/>
      <c r="G86" s="238"/>
      <c r="H86" s="238"/>
      <c r="I86" s="238"/>
      <c r="J86" s="238"/>
      <c r="K86" s="238"/>
      <c r="L86" s="238"/>
      <c r="M86" s="238"/>
      <c r="N86" s="238"/>
      <c r="O86" s="238"/>
      <c r="P86" s="238"/>
      <c r="Q86" s="238"/>
      <c r="R86" s="238"/>
      <c r="S86" s="238"/>
      <c r="T86" s="238"/>
      <c r="U86" s="238"/>
      <c r="V86" s="238"/>
      <c r="W86" s="238"/>
      <c r="X86" s="238"/>
      <c r="Y86" s="238"/>
      <c r="Z86" s="238"/>
    </row>
    <row r="87" spans="1:26" ht="12.75" customHeight="1" x14ac:dyDescent="0.2">
      <c r="A87" s="238"/>
      <c r="B87" s="238"/>
      <c r="C87" s="238"/>
      <c r="D87" s="238"/>
      <c r="E87" s="238"/>
      <c r="F87" s="238"/>
      <c r="G87" s="238"/>
      <c r="H87" s="238"/>
      <c r="I87" s="238"/>
      <c r="J87" s="238"/>
      <c r="K87" s="238"/>
      <c r="L87" s="238"/>
      <c r="M87" s="238"/>
      <c r="N87" s="238"/>
      <c r="O87" s="238"/>
      <c r="P87" s="238"/>
      <c r="Q87" s="238"/>
      <c r="R87" s="238"/>
      <c r="S87" s="238"/>
      <c r="T87" s="238"/>
      <c r="U87" s="238"/>
      <c r="V87" s="238"/>
      <c r="W87" s="238"/>
      <c r="X87" s="238"/>
      <c r="Y87" s="238"/>
      <c r="Z87" s="238"/>
    </row>
    <row r="88" spans="1:26" ht="12.75" customHeight="1" x14ac:dyDescent="0.2">
      <c r="A88" s="238"/>
      <c r="B88" s="238"/>
      <c r="C88" s="238"/>
      <c r="D88" s="238"/>
      <c r="E88" s="238"/>
      <c r="F88" s="238"/>
      <c r="G88" s="238"/>
      <c r="H88" s="238"/>
      <c r="I88" s="238"/>
      <c r="J88" s="238"/>
      <c r="K88" s="238"/>
      <c r="L88" s="238"/>
      <c r="M88" s="238"/>
      <c r="N88" s="238"/>
      <c r="O88" s="238"/>
      <c r="P88" s="238"/>
      <c r="Q88" s="238"/>
      <c r="R88" s="238"/>
      <c r="S88" s="238"/>
      <c r="T88" s="238"/>
      <c r="U88" s="238"/>
      <c r="V88" s="238"/>
      <c r="W88" s="238"/>
      <c r="X88" s="238"/>
      <c r="Y88" s="238"/>
      <c r="Z88" s="238"/>
    </row>
    <row r="89" spans="1:26" ht="12.75" customHeight="1" x14ac:dyDescent="0.2">
      <c r="A89" s="238"/>
      <c r="B89" s="238"/>
      <c r="C89" s="238"/>
      <c r="D89" s="238"/>
      <c r="E89" s="238"/>
      <c r="F89" s="238"/>
      <c r="G89" s="238"/>
      <c r="H89" s="238"/>
      <c r="I89" s="238"/>
      <c r="J89" s="238"/>
      <c r="K89" s="238"/>
      <c r="L89" s="238"/>
      <c r="M89" s="238"/>
      <c r="N89" s="238"/>
      <c r="O89" s="238"/>
      <c r="P89" s="238"/>
      <c r="Q89" s="238"/>
      <c r="R89" s="238"/>
      <c r="S89" s="238"/>
      <c r="T89" s="238"/>
      <c r="U89" s="238"/>
      <c r="V89" s="238"/>
      <c r="W89" s="238"/>
      <c r="X89" s="238"/>
      <c r="Y89" s="238"/>
      <c r="Z89" s="238"/>
    </row>
    <row r="90" spans="1:26" ht="12.75" customHeight="1" x14ac:dyDescent="0.2">
      <c r="A90" s="238"/>
      <c r="B90" s="238"/>
      <c r="C90" s="238"/>
      <c r="D90" s="238"/>
      <c r="E90" s="238"/>
      <c r="F90" s="238"/>
      <c r="G90" s="238"/>
      <c r="H90" s="238"/>
      <c r="I90" s="238"/>
      <c r="J90" s="238"/>
      <c r="K90" s="238"/>
      <c r="L90" s="238"/>
      <c r="M90" s="238"/>
      <c r="N90" s="238"/>
      <c r="O90" s="238"/>
      <c r="P90" s="238"/>
      <c r="Q90" s="238"/>
      <c r="R90" s="238"/>
      <c r="S90" s="238"/>
      <c r="T90" s="238"/>
      <c r="U90" s="238"/>
      <c r="V90" s="238"/>
      <c r="W90" s="238"/>
      <c r="X90" s="238"/>
      <c r="Y90" s="238"/>
      <c r="Z90" s="238"/>
    </row>
    <row r="91" spans="1:26" ht="12.75" customHeight="1" x14ac:dyDescent="0.2">
      <c r="A91" s="238"/>
      <c r="B91" s="238"/>
      <c r="C91" s="238"/>
      <c r="D91" s="238"/>
      <c r="E91" s="238"/>
      <c r="F91" s="238"/>
      <c r="G91" s="238"/>
      <c r="H91" s="238"/>
      <c r="I91" s="238"/>
      <c r="J91" s="238"/>
      <c r="K91" s="238"/>
      <c r="L91" s="238"/>
      <c r="M91" s="238"/>
      <c r="N91" s="238"/>
      <c r="O91" s="238"/>
      <c r="P91" s="238"/>
      <c r="Q91" s="238"/>
      <c r="R91" s="238"/>
      <c r="S91" s="238"/>
      <c r="T91" s="238"/>
      <c r="U91" s="238"/>
      <c r="V91" s="238"/>
      <c r="W91" s="238"/>
      <c r="X91" s="238"/>
      <c r="Y91" s="238"/>
      <c r="Z91" s="238"/>
    </row>
    <row r="92" spans="1:26" ht="12.75" customHeight="1" x14ac:dyDescent="0.2">
      <c r="A92" s="238"/>
      <c r="B92" s="238"/>
      <c r="C92" s="238"/>
      <c r="D92" s="238"/>
      <c r="E92" s="238"/>
      <c r="F92" s="238"/>
      <c r="G92" s="238"/>
      <c r="H92" s="238"/>
      <c r="I92" s="238"/>
      <c r="J92" s="238"/>
      <c r="K92" s="238"/>
      <c r="L92" s="238"/>
      <c r="M92" s="238"/>
      <c r="N92" s="238"/>
      <c r="O92" s="238"/>
      <c r="P92" s="238"/>
      <c r="Q92" s="238"/>
      <c r="R92" s="238"/>
      <c r="S92" s="238"/>
      <c r="T92" s="238"/>
      <c r="U92" s="238"/>
      <c r="V92" s="238"/>
      <c r="W92" s="238"/>
      <c r="X92" s="238"/>
      <c r="Y92" s="238"/>
      <c r="Z92" s="238"/>
    </row>
    <row r="93" spans="1:26" ht="12.75" customHeight="1" x14ac:dyDescent="0.2">
      <c r="A93" s="238"/>
      <c r="B93" s="238"/>
      <c r="C93" s="238"/>
      <c r="D93" s="238"/>
      <c r="E93" s="238"/>
      <c r="F93" s="238"/>
      <c r="G93" s="238"/>
      <c r="H93" s="238"/>
      <c r="I93" s="238"/>
      <c r="J93" s="238"/>
      <c r="K93" s="238"/>
      <c r="L93" s="238"/>
      <c r="M93" s="238"/>
      <c r="N93" s="238"/>
      <c r="O93" s="238"/>
      <c r="P93" s="238"/>
      <c r="Q93" s="238"/>
      <c r="R93" s="238"/>
      <c r="S93" s="238"/>
      <c r="T93" s="238"/>
      <c r="U93" s="238"/>
      <c r="V93" s="238"/>
      <c r="W93" s="238"/>
      <c r="X93" s="238"/>
      <c r="Y93" s="238"/>
      <c r="Z93" s="238"/>
    </row>
    <row r="94" spans="1:26" ht="12.75" customHeight="1" x14ac:dyDescent="0.2">
      <c r="A94" s="238"/>
      <c r="B94" s="238"/>
      <c r="C94" s="238"/>
      <c r="D94" s="238"/>
      <c r="E94" s="238"/>
      <c r="F94" s="238"/>
      <c r="G94" s="238"/>
      <c r="H94" s="238"/>
      <c r="I94" s="238"/>
      <c r="J94" s="238"/>
      <c r="K94" s="238"/>
      <c r="L94" s="238"/>
      <c r="M94" s="238"/>
      <c r="N94" s="238"/>
      <c r="O94" s="238"/>
      <c r="P94" s="238"/>
      <c r="Q94" s="238"/>
      <c r="R94" s="238"/>
      <c r="S94" s="238"/>
      <c r="T94" s="238"/>
      <c r="U94" s="238"/>
      <c r="V94" s="238"/>
      <c r="W94" s="238"/>
      <c r="X94" s="238"/>
      <c r="Y94" s="238"/>
      <c r="Z94" s="238"/>
    </row>
    <row r="95" spans="1:26" ht="12.75" customHeight="1" x14ac:dyDescent="0.2">
      <c r="A95" s="238"/>
      <c r="B95" s="238"/>
      <c r="C95" s="238"/>
      <c r="D95" s="238"/>
      <c r="E95" s="238"/>
      <c r="F95" s="238"/>
      <c r="G95" s="238"/>
      <c r="H95" s="238"/>
      <c r="I95" s="238"/>
      <c r="J95" s="238"/>
      <c r="K95" s="238"/>
      <c r="L95" s="238"/>
      <c r="M95" s="238"/>
      <c r="N95" s="238"/>
      <c r="O95" s="238"/>
      <c r="P95" s="238"/>
      <c r="Q95" s="238"/>
      <c r="R95" s="238"/>
      <c r="S95" s="238"/>
      <c r="T95" s="238"/>
      <c r="U95" s="238"/>
      <c r="V95" s="238"/>
      <c r="W95" s="238"/>
      <c r="X95" s="238"/>
      <c r="Y95" s="238"/>
      <c r="Z95" s="238"/>
    </row>
    <row r="96" spans="1:26" ht="12.75" customHeight="1" x14ac:dyDescent="0.2">
      <c r="A96" s="238"/>
      <c r="B96" s="238"/>
      <c r="C96" s="238"/>
      <c r="D96" s="238"/>
      <c r="E96" s="238"/>
      <c r="F96" s="238"/>
      <c r="G96" s="238"/>
      <c r="H96" s="238"/>
      <c r="I96" s="238"/>
      <c r="J96" s="238"/>
      <c r="K96" s="238"/>
      <c r="L96" s="238"/>
      <c r="M96" s="238"/>
      <c r="N96" s="238"/>
      <c r="O96" s="238"/>
      <c r="P96" s="238"/>
      <c r="Q96" s="238"/>
      <c r="R96" s="238"/>
      <c r="S96" s="238"/>
      <c r="T96" s="238"/>
      <c r="U96" s="238"/>
      <c r="V96" s="238"/>
      <c r="W96" s="238"/>
      <c r="X96" s="238"/>
      <c r="Y96" s="238"/>
      <c r="Z96" s="238"/>
    </row>
    <row r="97" spans="1:26" ht="12.75" customHeight="1" x14ac:dyDescent="0.2">
      <c r="A97" s="238"/>
      <c r="B97" s="238"/>
      <c r="C97" s="238"/>
      <c r="D97" s="238"/>
      <c r="E97" s="238"/>
      <c r="F97" s="238"/>
      <c r="G97" s="238"/>
      <c r="H97" s="238"/>
      <c r="I97" s="238"/>
      <c r="J97" s="238"/>
      <c r="K97" s="238"/>
      <c r="L97" s="238"/>
      <c r="M97" s="238"/>
      <c r="N97" s="238"/>
      <c r="O97" s="238"/>
      <c r="P97" s="238"/>
      <c r="Q97" s="238"/>
      <c r="R97" s="238"/>
      <c r="S97" s="238"/>
      <c r="T97" s="238"/>
      <c r="U97" s="238"/>
      <c r="V97" s="238"/>
      <c r="W97" s="238"/>
      <c r="X97" s="238"/>
      <c r="Y97" s="238"/>
      <c r="Z97" s="238"/>
    </row>
    <row r="98" spans="1:26" ht="12.75" customHeight="1" x14ac:dyDescent="0.2">
      <c r="A98" s="238"/>
      <c r="B98" s="238"/>
      <c r="C98" s="238"/>
      <c r="D98" s="238"/>
      <c r="E98" s="238"/>
      <c r="F98" s="238"/>
      <c r="G98" s="238"/>
      <c r="H98" s="238"/>
      <c r="I98" s="238"/>
      <c r="J98" s="238"/>
      <c r="K98" s="238"/>
      <c r="L98" s="238"/>
      <c r="M98" s="238"/>
      <c r="N98" s="238"/>
      <c r="O98" s="238"/>
      <c r="P98" s="238"/>
      <c r="Q98" s="238"/>
      <c r="R98" s="238"/>
      <c r="S98" s="238"/>
      <c r="T98" s="238"/>
      <c r="U98" s="238"/>
      <c r="V98" s="238"/>
      <c r="W98" s="238"/>
      <c r="X98" s="238"/>
      <c r="Y98" s="238"/>
      <c r="Z98" s="238"/>
    </row>
    <row r="99" spans="1:26" ht="12.75" customHeight="1" x14ac:dyDescent="0.2">
      <c r="A99" s="238"/>
      <c r="B99" s="238"/>
      <c r="C99" s="238"/>
      <c r="D99" s="238"/>
      <c r="E99" s="238"/>
      <c r="F99" s="238"/>
      <c r="G99" s="238"/>
      <c r="H99" s="238"/>
      <c r="I99" s="238"/>
      <c r="J99" s="238"/>
      <c r="K99" s="238"/>
      <c r="L99" s="238"/>
      <c r="M99" s="238"/>
      <c r="N99" s="238"/>
      <c r="O99" s="238"/>
      <c r="P99" s="238"/>
      <c r="Q99" s="238"/>
      <c r="R99" s="238"/>
      <c r="S99" s="238"/>
      <c r="T99" s="238"/>
      <c r="U99" s="238"/>
      <c r="V99" s="238"/>
      <c r="W99" s="238"/>
      <c r="X99" s="238"/>
      <c r="Y99" s="238"/>
      <c r="Z99" s="238"/>
    </row>
    <row r="100" spans="1:26" ht="12.75" customHeight="1" x14ac:dyDescent="0.2">
      <c r="A100" s="238"/>
      <c r="B100" s="238"/>
      <c r="C100" s="238"/>
      <c r="D100" s="238"/>
      <c r="E100" s="238"/>
      <c r="F100" s="238"/>
      <c r="G100" s="238"/>
      <c r="H100" s="238"/>
      <c r="I100" s="238"/>
      <c r="J100" s="238"/>
      <c r="K100" s="238"/>
      <c r="L100" s="238"/>
      <c r="M100" s="238"/>
      <c r="N100" s="238"/>
      <c r="O100" s="238"/>
      <c r="P100" s="238"/>
      <c r="Q100" s="238"/>
      <c r="R100" s="238"/>
      <c r="S100" s="238"/>
      <c r="T100" s="238"/>
      <c r="U100" s="238"/>
      <c r="V100" s="238"/>
      <c r="W100" s="238"/>
      <c r="X100" s="238"/>
      <c r="Y100" s="238"/>
      <c r="Z100" s="238"/>
    </row>
    <row r="101" spans="1:26" ht="12.75" customHeight="1" x14ac:dyDescent="0.2">
      <c r="A101" s="238"/>
      <c r="B101" s="238"/>
      <c r="C101" s="238"/>
      <c r="D101" s="238"/>
      <c r="E101" s="238"/>
      <c r="F101" s="238"/>
      <c r="G101" s="238"/>
      <c r="H101" s="238"/>
      <c r="I101" s="238"/>
      <c r="J101" s="238"/>
      <c r="K101" s="238"/>
      <c r="L101" s="238"/>
      <c r="M101" s="238"/>
      <c r="N101" s="238"/>
      <c r="O101" s="238"/>
      <c r="P101" s="238"/>
      <c r="Q101" s="238"/>
      <c r="R101" s="238"/>
      <c r="S101" s="238"/>
      <c r="T101" s="238"/>
      <c r="U101" s="238"/>
      <c r="V101" s="238"/>
      <c r="W101" s="238"/>
      <c r="X101" s="238"/>
      <c r="Y101" s="238"/>
      <c r="Z101" s="238"/>
    </row>
    <row r="102" spans="1:26" ht="12.75" customHeight="1" x14ac:dyDescent="0.2">
      <c r="A102" s="238"/>
      <c r="B102" s="238"/>
      <c r="C102" s="238"/>
      <c r="D102" s="238"/>
      <c r="E102" s="238"/>
      <c r="F102" s="238"/>
      <c r="G102" s="238"/>
      <c r="H102" s="238"/>
      <c r="I102" s="238"/>
      <c r="J102" s="238"/>
      <c r="K102" s="238"/>
      <c r="L102" s="238"/>
      <c r="M102" s="238"/>
      <c r="N102" s="238"/>
      <c r="O102" s="238"/>
      <c r="P102" s="238"/>
      <c r="Q102" s="238"/>
      <c r="R102" s="238"/>
      <c r="S102" s="238"/>
      <c r="T102" s="238"/>
      <c r="U102" s="238"/>
      <c r="V102" s="238"/>
      <c r="W102" s="238"/>
      <c r="X102" s="238"/>
      <c r="Y102" s="238"/>
      <c r="Z102" s="238"/>
    </row>
    <row r="103" spans="1:26" ht="12.75" customHeight="1" x14ac:dyDescent="0.2">
      <c r="A103" s="238"/>
      <c r="B103" s="238"/>
      <c r="C103" s="238"/>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8"/>
      <c r="Z103" s="238"/>
    </row>
    <row r="104" spans="1:26" ht="12.75" customHeight="1" x14ac:dyDescent="0.2">
      <c r="A104" s="238"/>
      <c r="B104" s="238"/>
      <c r="C104" s="238"/>
      <c r="D104" s="238"/>
      <c r="E104" s="238"/>
      <c r="F104" s="238"/>
      <c r="G104" s="238"/>
      <c r="H104" s="238"/>
      <c r="I104" s="238"/>
      <c r="J104" s="238"/>
      <c r="K104" s="238"/>
      <c r="L104" s="238"/>
      <c r="M104" s="238"/>
      <c r="N104" s="238"/>
      <c r="O104" s="238"/>
      <c r="P104" s="238"/>
      <c r="Q104" s="238"/>
      <c r="R104" s="238"/>
      <c r="S104" s="238"/>
      <c r="T104" s="238"/>
      <c r="U104" s="238"/>
      <c r="V104" s="238"/>
      <c r="W104" s="238"/>
      <c r="X104" s="238"/>
      <c r="Y104" s="238"/>
      <c r="Z104" s="238"/>
    </row>
    <row r="105" spans="1:26" ht="12.75" customHeight="1" x14ac:dyDescent="0.2">
      <c r="A105" s="238"/>
      <c r="B105" s="238"/>
      <c r="C105" s="238"/>
      <c r="D105" s="238"/>
      <c r="E105" s="238"/>
      <c r="F105" s="238"/>
      <c r="G105" s="238"/>
      <c r="H105" s="238"/>
      <c r="I105" s="238"/>
      <c r="J105" s="238"/>
      <c r="K105" s="238"/>
      <c r="L105" s="238"/>
      <c r="M105" s="238"/>
      <c r="N105" s="238"/>
      <c r="O105" s="238"/>
      <c r="P105" s="238"/>
      <c r="Q105" s="238"/>
      <c r="R105" s="238"/>
      <c r="S105" s="238"/>
      <c r="T105" s="238"/>
      <c r="U105" s="238"/>
      <c r="V105" s="238"/>
      <c r="W105" s="238"/>
      <c r="X105" s="238"/>
      <c r="Y105" s="238"/>
      <c r="Z105" s="238"/>
    </row>
    <row r="106" spans="1:26" ht="12.75" customHeight="1" x14ac:dyDescent="0.2">
      <c r="A106" s="238"/>
      <c r="B106" s="238"/>
      <c r="C106" s="238"/>
      <c r="D106" s="238"/>
      <c r="E106" s="238"/>
      <c r="F106" s="238"/>
      <c r="G106" s="238"/>
      <c r="H106" s="238"/>
      <c r="I106" s="238"/>
      <c r="J106" s="238"/>
      <c r="K106" s="238"/>
      <c r="L106" s="238"/>
      <c r="M106" s="238"/>
      <c r="N106" s="238"/>
      <c r="O106" s="238"/>
      <c r="P106" s="238"/>
      <c r="Q106" s="238"/>
      <c r="R106" s="238"/>
      <c r="S106" s="238"/>
      <c r="T106" s="238"/>
      <c r="U106" s="238"/>
      <c r="V106" s="238"/>
      <c r="W106" s="238"/>
      <c r="X106" s="238"/>
      <c r="Y106" s="238"/>
      <c r="Z106" s="238"/>
    </row>
    <row r="107" spans="1:26" ht="12.75" customHeight="1" x14ac:dyDescent="0.2">
      <c r="A107" s="238"/>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row>
    <row r="108" spans="1:26" ht="12.75" customHeight="1" x14ac:dyDescent="0.2">
      <c r="A108" s="238"/>
      <c r="B108" s="238"/>
      <c r="C108" s="238"/>
      <c r="D108" s="238"/>
      <c r="E108" s="238"/>
      <c r="F108" s="238"/>
      <c r="G108" s="238"/>
      <c r="H108" s="238"/>
      <c r="I108" s="238"/>
      <c r="J108" s="238"/>
      <c r="K108" s="238"/>
      <c r="L108" s="238"/>
      <c r="M108" s="238"/>
      <c r="N108" s="238"/>
      <c r="O108" s="238"/>
      <c r="P108" s="238"/>
      <c r="Q108" s="238"/>
      <c r="R108" s="238"/>
      <c r="S108" s="238"/>
      <c r="T108" s="238"/>
      <c r="U108" s="238"/>
      <c r="V108" s="238"/>
      <c r="W108" s="238"/>
      <c r="X108" s="238"/>
      <c r="Y108" s="238"/>
      <c r="Z108" s="238"/>
    </row>
    <row r="109" spans="1:26" ht="12.75" customHeight="1" x14ac:dyDescent="0.2">
      <c r="A109" s="238"/>
      <c r="B109" s="238"/>
      <c r="C109" s="238"/>
      <c r="D109" s="238"/>
      <c r="E109" s="238"/>
      <c r="F109" s="238"/>
      <c r="G109" s="238"/>
      <c r="H109" s="238"/>
      <c r="I109" s="238"/>
      <c r="J109" s="238"/>
      <c r="K109" s="238"/>
      <c r="L109" s="238"/>
      <c r="M109" s="238"/>
      <c r="N109" s="238"/>
      <c r="O109" s="238"/>
      <c r="P109" s="238"/>
      <c r="Q109" s="238"/>
      <c r="R109" s="238"/>
      <c r="S109" s="238"/>
      <c r="T109" s="238"/>
      <c r="U109" s="238"/>
      <c r="V109" s="238"/>
      <c r="W109" s="238"/>
      <c r="X109" s="238"/>
      <c r="Y109" s="238"/>
      <c r="Z109" s="238"/>
    </row>
    <row r="110" spans="1:26" ht="12.75" customHeight="1" x14ac:dyDescent="0.2">
      <c r="A110" s="238"/>
      <c r="B110" s="238"/>
      <c r="C110" s="238"/>
      <c r="D110" s="238"/>
      <c r="E110" s="238"/>
      <c r="F110" s="238"/>
      <c r="G110" s="238"/>
      <c r="H110" s="238"/>
      <c r="I110" s="238"/>
      <c r="J110" s="238"/>
      <c r="K110" s="238"/>
      <c r="L110" s="238"/>
      <c r="M110" s="238"/>
      <c r="N110" s="238"/>
      <c r="O110" s="238"/>
      <c r="P110" s="238"/>
      <c r="Q110" s="238"/>
      <c r="R110" s="238"/>
      <c r="S110" s="238"/>
      <c r="T110" s="238"/>
      <c r="U110" s="238"/>
      <c r="V110" s="238"/>
      <c r="W110" s="238"/>
      <c r="X110" s="238"/>
      <c r="Y110" s="238"/>
      <c r="Z110" s="238"/>
    </row>
    <row r="111" spans="1:26" ht="12.75" customHeight="1" x14ac:dyDescent="0.2">
      <c r="A111" s="238"/>
      <c r="B111" s="238"/>
      <c r="C111" s="238"/>
      <c r="D111" s="238"/>
      <c r="E111" s="238"/>
      <c r="F111" s="238"/>
      <c r="G111" s="238"/>
      <c r="H111" s="238"/>
      <c r="I111" s="238"/>
      <c r="J111" s="238"/>
      <c r="K111" s="238"/>
      <c r="L111" s="238"/>
      <c r="M111" s="238"/>
      <c r="N111" s="238"/>
      <c r="O111" s="238"/>
      <c r="P111" s="238"/>
      <c r="Q111" s="238"/>
      <c r="R111" s="238"/>
      <c r="S111" s="238"/>
      <c r="T111" s="238"/>
      <c r="U111" s="238"/>
      <c r="V111" s="238"/>
      <c r="W111" s="238"/>
      <c r="X111" s="238"/>
      <c r="Y111" s="238"/>
      <c r="Z111" s="238"/>
    </row>
    <row r="112" spans="1:26" ht="12.75" customHeight="1" x14ac:dyDescent="0.2">
      <c r="A112" s="238"/>
      <c r="B112" s="238"/>
      <c r="C112" s="238"/>
      <c r="D112" s="238"/>
      <c r="E112" s="238"/>
      <c r="F112" s="238"/>
      <c r="G112" s="238"/>
      <c r="H112" s="238"/>
      <c r="I112" s="238"/>
      <c r="J112" s="238"/>
      <c r="K112" s="238"/>
      <c r="L112" s="238"/>
      <c r="M112" s="238"/>
      <c r="N112" s="238"/>
      <c r="O112" s="238"/>
      <c r="P112" s="238"/>
      <c r="Q112" s="238"/>
      <c r="R112" s="238"/>
      <c r="S112" s="238"/>
      <c r="T112" s="238"/>
      <c r="U112" s="238"/>
      <c r="V112" s="238"/>
      <c r="W112" s="238"/>
      <c r="X112" s="238"/>
      <c r="Y112" s="238"/>
      <c r="Z112" s="238"/>
    </row>
    <row r="113" spans="1:26" ht="12.75" customHeight="1" x14ac:dyDescent="0.2">
      <c r="A113" s="238"/>
      <c r="B113" s="238"/>
      <c r="C113" s="238"/>
      <c r="D113" s="238"/>
      <c r="E113" s="238"/>
      <c r="F113" s="238"/>
      <c r="G113" s="238"/>
      <c r="H113" s="238"/>
      <c r="I113" s="238"/>
      <c r="J113" s="238"/>
      <c r="K113" s="238"/>
      <c r="L113" s="238"/>
      <c r="M113" s="238"/>
      <c r="N113" s="238"/>
      <c r="O113" s="238"/>
      <c r="P113" s="238"/>
      <c r="Q113" s="238"/>
      <c r="R113" s="238"/>
      <c r="S113" s="238"/>
      <c r="T113" s="238"/>
      <c r="U113" s="238"/>
      <c r="V113" s="238"/>
      <c r="W113" s="238"/>
      <c r="X113" s="238"/>
      <c r="Y113" s="238"/>
      <c r="Z113" s="238"/>
    </row>
    <row r="114" spans="1:26" ht="12.75" customHeight="1" x14ac:dyDescent="0.2">
      <c r="A114" s="238"/>
      <c r="B114" s="238"/>
      <c r="C114" s="238"/>
      <c r="D114" s="238"/>
      <c r="E114" s="238"/>
      <c r="F114" s="238"/>
      <c r="G114" s="238"/>
      <c r="H114" s="238"/>
      <c r="I114" s="238"/>
      <c r="J114" s="238"/>
      <c r="K114" s="238"/>
      <c r="L114" s="238"/>
      <c r="M114" s="238"/>
      <c r="N114" s="238"/>
      <c r="O114" s="238"/>
      <c r="P114" s="238"/>
      <c r="Q114" s="238"/>
      <c r="R114" s="238"/>
      <c r="S114" s="238"/>
      <c r="T114" s="238"/>
      <c r="U114" s="238"/>
      <c r="V114" s="238"/>
      <c r="W114" s="238"/>
      <c r="X114" s="238"/>
      <c r="Y114" s="238"/>
      <c r="Z114" s="238"/>
    </row>
    <row r="115" spans="1:26" ht="12.75" customHeight="1" x14ac:dyDescent="0.2">
      <c r="A115" s="238"/>
      <c r="B115" s="238"/>
      <c r="C115" s="238"/>
      <c r="D115" s="238"/>
      <c r="E115" s="238"/>
      <c r="F115" s="238"/>
      <c r="G115" s="238"/>
      <c r="H115" s="238"/>
      <c r="I115" s="238"/>
      <c r="J115" s="238"/>
      <c r="K115" s="238"/>
      <c r="L115" s="238"/>
      <c r="M115" s="238"/>
      <c r="N115" s="238"/>
      <c r="O115" s="238"/>
      <c r="P115" s="238"/>
      <c r="Q115" s="238"/>
      <c r="R115" s="238"/>
      <c r="S115" s="238"/>
      <c r="T115" s="238"/>
      <c r="U115" s="238"/>
      <c r="V115" s="238"/>
      <c r="W115" s="238"/>
      <c r="X115" s="238"/>
      <c r="Y115" s="238"/>
      <c r="Z115" s="238"/>
    </row>
    <row r="116" spans="1:26" ht="12.75" customHeight="1" x14ac:dyDescent="0.2">
      <c r="A116" s="238"/>
      <c r="B116" s="238"/>
      <c r="C116" s="238"/>
      <c r="D116" s="238"/>
      <c r="E116" s="238"/>
      <c r="F116" s="238"/>
      <c r="G116" s="238"/>
      <c r="H116" s="238"/>
      <c r="I116" s="238"/>
      <c r="J116" s="238"/>
      <c r="K116" s="238"/>
      <c r="L116" s="238"/>
      <c r="M116" s="238"/>
      <c r="N116" s="238"/>
      <c r="O116" s="238"/>
      <c r="P116" s="238"/>
      <c r="Q116" s="238"/>
      <c r="R116" s="238"/>
      <c r="S116" s="238"/>
      <c r="T116" s="238"/>
      <c r="U116" s="238"/>
      <c r="V116" s="238"/>
      <c r="W116" s="238"/>
      <c r="X116" s="238"/>
      <c r="Y116" s="238"/>
      <c r="Z116" s="238"/>
    </row>
    <row r="117" spans="1:26" ht="12.75" customHeight="1" x14ac:dyDescent="0.2">
      <c r="A117" s="238"/>
      <c r="B117" s="238"/>
      <c r="C117" s="238"/>
      <c r="D117" s="238"/>
      <c r="E117" s="238"/>
      <c r="F117" s="238"/>
      <c r="G117" s="238"/>
      <c r="H117" s="238"/>
      <c r="I117" s="238"/>
      <c r="J117" s="238"/>
      <c r="K117" s="238"/>
      <c r="L117" s="238"/>
      <c r="M117" s="238"/>
      <c r="N117" s="238"/>
      <c r="O117" s="238"/>
      <c r="P117" s="238"/>
      <c r="Q117" s="238"/>
      <c r="R117" s="238"/>
      <c r="S117" s="238"/>
      <c r="T117" s="238"/>
      <c r="U117" s="238"/>
      <c r="V117" s="238"/>
      <c r="W117" s="238"/>
      <c r="X117" s="238"/>
      <c r="Y117" s="238"/>
      <c r="Z117" s="238"/>
    </row>
    <row r="118" spans="1:26" ht="12.75" customHeight="1" x14ac:dyDescent="0.2">
      <c r="A118" s="238"/>
      <c r="B118" s="238"/>
      <c r="C118" s="238"/>
      <c r="D118" s="238"/>
      <c r="E118" s="238"/>
      <c r="F118" s="238"/>
      <c r="G118" s="238"/>
      <c r="H118" s="238"/>
      <c r="I118" s="238"/>
      <c r="J118" s="238"/>
      <c r="K118" s="238"/>
      <c r="L118" s="238"/>
      <c r="M118" s="238"/>
      <c r="N118" s="238"/>
      <c r="O118" s="238"/>
      <c r="P118" s="238"/>
      <c r="Q118" s="238"/>
      <c r="R118" s="238"/>
      <c r="S118" s="238"/>
      <c r="T118" s="238"/>
      <c r="U118" s="238"/>
      <c r="V118" s="238"/>
      <c r="W118" s="238"/>
      <c r="X118" s="238"/>
      <c r="Y118" s="238"/>
      <c r="Z118" s="238"/>
    </row>
    <row r="119" spans="1:26" ht="12.75" customHeight="1" x14ac:dyDescent="0.2">
      <c r="A119" s="238"/>
      <c r="B119" s="238"/>
      <c r="C119" s="238"/>
      <c r="D119" s="238"/>
      <c r="E119" s="238"/>
      <c r="F119" s="238"/>
      <c r="G119" s="238"/>
      <c r="H119" s="238"/>
      <c r="I119" s="238"/>
      <c r="J119" s="238"/>
      <c r="K119" s="238"/>
      <c r="L119" s="238"/>
      <c r="M119" s="238"/>
      <c r="N119" s="238"/>
      <c r="O119" s="238"/>
      <c r="P119" s="238"/>
      <c r="Q119" s="238"/>
      <c r="R119" s="238"/>
      <c r="S119" s="238"/>
      <c r="T119" s="238"/>
      <c r="U119" s="238"/>
      <c r="V119" s="238"/>
      <c r="W119" s="238"/>
      <c r="X119" s="238"/>
      <c r="Y119" s="238"/>
      <c r="Z119" s="238"/>
    </row>
    <row r="120" spans="1:26" ht="12.75" customHeight="1" x14ac:dyDescent="0.2">
      <c r="A120" s="238"/>
      <c r="B120" s="238"/>
      <c r="C120" s="238"/>
      <c r="D120" s="238"/>
      <c r="E120" s="238"/>
      <c r="F120" s="238"/>
      <c r="G120" s="238"/>
      <c r="H120" s="238"/>
      <c r="I120" s="238"/>
      <c r="J120" s="238"/>
      <c r="K120" s="238"/>
      <c r="L120" s="238"/>
      <c r="M120" s="238"/>
      <c r="N120" s="238"/>
      <c r="O120" s="238"/>
      <c r="P120" s="238"/>
      <c r="Q120" s="238"/>
      <c r="R120" s="238"/>
      <c r="S120" s="238"/>
      <c r="T120" s="238"/>
      <c r="U120" s="238"/>
      <c r="V120" s="238"/>
      <c r="W120" s="238"/>
      <c r="X120" s="238"/>
      <c r="Y120" s="238"/>
      <c r="Z120" s="238"/>
    </row>
    <row r="121" spans="1:26" ht="12.75" customHeight="1" x14ac:dyDescent="0.2">
      <c r="A121" s="238"/>
      <c r="B121" s="238"/>
      <c r="C121" s="238"/>
      <c r="D121" s="238"/>
      <c r="E121" s="238"/>
      <c r="F121" s="238"/>
      <c r="G121" s="238"/>
      <c r="H121" s="238"/>
      <c r="I121" s="238"/>
      <c r="J121" s="238"/>
      <c r="K121" s="238"/>
      <c r="L121" s="238"/>
      <c r="M121" s="238"/>
      <c r="N121" s="238"/>
      <c r="O121" s="238"/>
      <c r="P121" s="238"/>
      <c r="Q121" s="238"/>
      <c r="R121" s="238"/>
      <c r="S121" s="238"/>
      <c r="T121" s="238"/>
      <c r="U121" s="238"/>
      <c r="V121" s="238"/>
      <c r="W121" s="238"/>
      <c r="X121" s="238"/>
      <c r="Y121" s="238"/>
      <c r="Z121" s="238"/>
    </row>
    <row r="122" spans="1:26" ht="12.75" customHeight="1" x14ac:dyDescent="0.2">
      <c r="A122" s="238"/>
      <c r="B122" s="238"/>
      <c r="C122" s="238"/>
      <c r="D122" s="238"/>
      <c r="E122" s="238"/>
      <c r="F122" s="238"/>
      <c r="G122" s="238"/>
      <c r="H122" s="238"/>
      <c r="I122" s="238"/>
      <c r="J122" s="238"/>
      <c r="K122" s="238"/>
      <c r="L122" s="238"/>
      <c r="M122" s="238"/>
      <c r="N122" s="238"/>
      <c r="O122" s="238"/>
      <c r="P122" s="238"/>
      <c r="Q122" s="238"/>
      <c r="R122" s="238"/>
      <c r="S122" s="238"/>
      <c r="T122" s="238"/>
      <c r="U122" s="238"/>
      <c r="V122" s="238"/>
      <c r="W122" s="238"/>
      <c r="X122" s="238"/>
      <c r="Y122" s="238"/>
      <c r="Z122" s="238"/>
    </row>
    <row r="123" spans="1:26" ht="12.75" customHeight="1" x14ac:dyDescent="0.2">
      <c r="A123" s="238"/>
      <c r="B123" s="238"/>
      <c r="C123" s="238"/>
      <c r="D123" s="238"/>
      <c r="E123" s="238"/>
      <c r="F123" s="238"/>
      <c r="G123" s="238"/>
      <c r="H123" s="238"/>
      <c r="I123" s="238"/>
      <c r="J123" s="238"/>
      <c r="K123" s="238"/>
      <c r="L123" s="238"/>
      <c r="M123" s="238"/>
      <c r="N123" s="238"/>
      <c r="O123" s="238"/>
      <c r="P123" s="238"/>
      <c r="Q123" s="238"/>
      <c r="R123" s="238"/>
      <c r="S123" s="238"/>
      <c r="T123" s="238"/>
      <c r="U123" s="238"/>
      <c r="V123" s="238"/>
      <c r="W123" s="238"/>
      <c r="X123" s="238"/>
      <c r="Y123" s="238"/>
      <c r="Z123" s="238"/>
    </row>
    <row r="124" spans="1:26" ht="12.75" customHeight="1" x14ac:dyDescent="0.2">
      <c r="A124" s="238"/>
      <c r="B124" s="238"/>
      <c r="C124" s="238"/>
      <c r="D124" s="238"/>
      <c r="E124" s="238"/>
      <c r="F124" s="238"/>
      <c r="G124" s="238"/>
      <c r="H124" s="238"/>
      <c r="I124" s="238"/>
      <c r="J124" s="238"/>
      <c r="K124" s="238"/>
      <c r="L124" s="238"/>
      <c r="M124" s="238"/>
      <c r="N124" s="238"/>
      <c r="O124" s="238"/>
      <c r="P124" s="238"/>
      <c r="Q124" s="238"/>
      <c r="R124" s="238"/>
      <c r="S124" s="238"/>
      <c r="T124" s="238"/>
      <c r="U124" s="238"/>
      <c r="V124" s="238"/>
      <c r="W124" s="238"/>
      <c r="X124" s="238"/>
      <c r="Y124" s="238"/>
      <c r="Z124" s="238"/>
    </row>
    <row r="125" spans="1:26" ht="12.75" customHeight="1" x14ac:dyDescent="0.2">
      <c r="A125" s="238"/>
      <c r="B125" s="238"/>
      <c r="C125" s="238"/>
      <c r="D125" s="238"/>
      <c r="E125" s="238"/>
      <c r="F125" s="238"/>
      <c r="G125" s="238"/>
      <c r="H125" s="238"/>
      <c r="I125" s="238"/>
      <c r="J125" s="238"/>
      <c r="K125" s="238"/>
      <c r="L125" s="238"/>
      <c r="M125" s="238"/>
      <c r="N125" s="238"/>
      <c r="O125" s="238"/>
      <c r="P125" s="238"/>
      <c r="Q125" s="238"/>
      <c r="R125" s="238"/>
      <c r="S125" s="238"/>
      <c r="T125" s="238"/>
      <c r="U125" s="238"/>
      <c r="V125" s="238"/>
      <c r="W125" s="238"/>
      <c r="X125" s="238"/>
      <c r="Y125" s="238"/>
      <c r="Z125" s="238"/>
    </row>
    <row r="126" spans="1:26" ht="12.75" customHeight="1" x14ac:dyDescent="0.2">
      <c r="A126" s="238"/>
      <c r="B126" s="238"/>
      <c r="C126" s="238"/>
      <c r="D126" s="238"/>
      <c r="E126" s="238"/>
      <c r="F126" s="238"/>
      <c r="G126" s="238"/>
      <c r="H126" s="238"/>
      <c r="I126" s="238"/>
      <c r="J126" s="238"/>
      <c r="K126" s="238"/>
      <c r="L126" s="238"/>
      <c r="M126" s="238"/>
      <c r="N126" s="238"/>
      <c r="O126" s="238"/>
      <c r="P126" s="238"/>
      <c r="Q126" s="238"/>
      <c r="R126" s="238"/>
      <c r="S126" s="238"/>
      <c r="T126" s="238"/>
      <c r="U126" s="238"/>
      <c r="V126" s="238"/>
      <c r="W126" s="238"/>
      <c r="X126" s="238"/>
      <c r="Y126" s="238"/>
      <c r="Z126" s="238"/>
    </row>
    <row r="127" spans="1:26" ht="12.75" customHeight="1" x14ac:dyDescent="0.2">
      <c r="A127" s="238"/>
      <c r="B127" s="238"/>
      <c r="C127" s="238"/>
      <c r="D127" s="238"/>
      <c r="E127" s="238"/>
      <c r="F127" s="238"/>
      <c r="G127" s="238"/>
      <c r="H127" s="238"/>
      <c r="I127" s="238"/>
      <c r="J127" s="238"/>
      <c r="K127" s="238"/>
      <c r="L127" s="238"/>
      <c r="M127" s="238"/>
      <c r="N127" s="238"/>
      <c r="O127" s="238"/>
      <c r="P127" s="238"/>
      <c r="Q127" s="238"/>
      <c r="R127" s="238"/>
      <c r="S127" s="238"/>
      <c r="T127" s="238"/>
      <c r="U127" s="238"/>
      <c r="V127" s="238"/>
      <c r="W127" s="238"/>
      <c r="X127" s="238"/>
      <c r="Y127" s="238"/>
      <c r="Z127" s="238"/>
    </row>
    <row r="128" spans="1:26" ht="12.75" customHeight="1" x14ac:dyDescent="0.2">
      <c r="A128" s="238"/>
      <c r="B128" s="238"/>
      <c r="C128" s="238"/>
      <c r="D128" s="238"/>
      <c r="E128" s="238"/>
      <c r="F128" s="238"/>
      <c r="G128" s="238"/>
      <c r="H128" s="238"/>
      <c r="I128" s="238"/>
      <c r="J128" s="238"/>
      <c r="K128" s="238"/>
      <c r="L128" s="238"/>
      <c r="M128" s="238"/>
      <c r="N128" s="238"/>
      <c r="O128" s="238"/>
      <c r="P128" s="238"/>
      <c r="Q128" s="238"/>
      <c r="R128" s="238"/>
      <c r="S128" s="238"/>
      <c r="T128" s="238"/>
      <c r="U128" s="238"/>
      <c r="V128" s="238"/>
      <c r="W128" s="238"/>
      <c r="X128" s="238"/>
      <c r="Y128" s="238"/>
      <c r="Z128" s="238"/>
    </row>
    <row r="129" spans="1:26" ht="12.75" customHeight="1" x14ac:dyDescent="0.2">
      <c r="A129" s="238"/>
      <c r="B129" s="238"/>
      <c r="C129" s="238"/>
      <c r="D129" s="238"/>
      <c r="E129" s="238"/>
      <c r="F129" s="238"/>
      <c r="G129" s="238"/>
      <c r="H129" s="238"/>
      <c r="I129" s="238"/>
      <c r="J129" s="238"/>
      <c r="K129" s="238"/>
      <c r="L129" s="238"/>
      <c r="M129" s="238"/>
      <c r="N129" s="238"/>
      <c r="O129" s="238"/>
      <c r="P129" s="238"/>
      <c r="Q129" s="238"/>
      <c r="R129" s="238"/>
      <c r="S129" s="238"/>
      <c r="T129" s="238"/>
      <c r="U129" s="238"/>
      <c r="V129" s="238"/>
      <c r="W129" s="238"/>
      <c r="X129" s="238"/>
      <c r="Y129" s="238"/>
      <c r="Z129" s="238"/>
    </row>
    <row r="130" spans="1:26" ht="12.75" customHeight="1" x14ac:dyDescent="0.2">
      <c r="A130" s="238"/>
      <c r="B130" s="238"/>
      <c r="C130" s="238"/>
      <c r="D130" s="238"/>
      <c r="E130" s="238"/>
      <c r="F130" s="238"/>
      <c r="G130" s="238"/>
      <c r="H130" s="238"/>
      <c r="I130" s="238"/>
      <c r="J130" s="238"/>
      <c r="K130" s="238"/>
      <c r="L130" s="238"/>
      <c r="M130" s="238"/>
      <c r="N130" s="238"/>
      <c r="O130" s="238"/>
      <c r="P130" s="238"/>
      <c r="Q130" s="238"/>
      <c r="R130" s="238"/>
      <c r="S130" s="238"/>
      <c r="T130" s="238"/>
      <c r="U130" s="238"/>
      <c r="V130" s="238"/>
      <c r="W130" s="238"/>
      <c r="X130" s="238"/>
      <c r="Y130" s="238"/>
      <c r="Z130" s="238"/>
    </row>
    <row r="131" spans="1:26" ht="12.75" customHeight="1" x14ac:dyDescent="0.2">
      <c r="A131" s="238"/>
      <c r="B131" s="238"/>
      <c r="C131" s="238"/>
      <c r="D131" s="238"/>
      <c r="E131" s="238"/>
      <c r="F131" s="238"/>
      <c r="G131" s="238"/>
      <c r="H131" s="238"/>
      <c r="I131" s="238"/>
      <c r="J131" s="238"/>
      <c r="K131" s="238"/>
      <c r="L131" s="238"/>
      <c r="M131" s="238"/>
      <c r="N131" s="238"/>
      <c r="O131" s="238"/>
      <c r="P131" s="238"/>
      <c r="Q131" s="238"/>
      <c r="R131" s="238"/>
      <c r="S131" s="238"/>
      <c r="T131" s="238"/>
      <c r="U131" s="238"/>
      <c r="V131" s="238"/>
      <c r="W131" s="238"/>
      <c r="X131" s="238"/>
      <c r="Y131" s="238"/>
      <c r="Z131" s="238"/>
    </row>
    <row r="132" spans="1:26" ht="12.75" customHeight="1" x14ac:dyDescent="0.2">
      <c r="A132" s="238"/>
      <c r="B132" s="238"/>
      <c r="C132" s="238"/>
      <c r="D132" s="238"/>
      <c r="E132" s="238"/>
      <c r="F132" s="238"/>
      <c r="G132" s="238"/>
      <c r="H132" s="238"/>
      <c r="I132" s="238"/>
      <c r="J132" s="238"/>
      <c r="K132" s="238"/>
      <c r="L132" s="238"/>
      <c r="M132" s="238"/>
      <c r="N132" s="238"/>
      <c r="O132" s="238"/>
      <c r="P132" s="238"/>
      <c r="Q132" s="238"/>
      <c r="R132" s="238"/>
      <c r="S132" s="238"/>
      <c r="T132" s="238"/>
      <c r="U132" s="238"/>
      <c r="V132" s="238"/>
      <c r="W132" s="238"/>
      <c r="X132" s="238"/>
      <c r="Y132" s="238"/>
      <c r="Z132" s="238"/>
    </row>
    <row r="133" spans="1:26" ht="12.75" customHeight="1" x14ac:dyDescent="0.2">
      <c r="A133" s="238"/>
      <c r="B133" s="238"/>
      <c r="C133" s="238"/>
      <c r="D133" s="238"/>
      <c r="E133" s="238"/>
      <c r="F133" s="238"/>
      <c r="G133" s="238"/>
      <c r="H133" s="238"/>
      <c r="I133" s="238"/>
      <c r="J133" s="238"/>
      <c r="K133" s="238"/>
      <c r="L133" s="238"/>
      <c r="M133" s="238"/>
      <c r="N133" s="238"/>
      <c r="O133" s="238"/>
      <c r="P133" s="238"/>
      <c r="Q133" s="238"/>
      <c r="R133" s="238"/>
      <c r="S133" s="238"/>
      <c r="T133" s="238"/>
      <c r="U133" s="238"/>
      <c r="V133" s="238"/>
      <c r="W133" s="238"/>
      <c r="X133" s="238"/>
      <c r="Y133" s="238"/>
      <c r="Z133" s="238"/>
    </row>
    <row r="134" spans="1:26" ht="12.75" customHeight="1" x14ac:dyDescent="0.2">
      <c r="A134" s="238"/>
      <c r="B134" s="238"/>
      <c r="C134" s="238"/>
      <c r="D134" s="238"/>
      <c r="E134" s="238"/>
      <c r="F134" s="238"/>
      <c r="G134" s="238"/>
      <c r="H134" s="238"/>
      <c r="I134" s="238"/>
      <c r="J134" s="238"/>
      <c r="K134" s="238"/>
      <c r="L134" s="238"/>
      <c r="M134" s="238"/>
      <c r="N134" s="238"/>
      <c r="O134" s="238"/>
      <c r="P134" s="238"/>
      <c r="Q134" s="238"/>
      <c r="R134" s="238"/>
      <c r="S134" s="238"/>
      <c r="T134" s="238"/>
      <c r="U134" s="238"/>
      <c r="V134" s="238"/>
      <c r="W134" s="238"/>
      <c r="X134" s="238"/>
      <c r="Y134" s="238"/>
      <c r="Z134" s="238"/>
    </row>
    <row r="135" spans="1:26" ht="12.75" customHeight="1" x14ac:dyDescent="0.2">
      <c r="A135" s="238"/>
      <c r="B135" s="238"/>
      <c r="C135" s="238"/>
      <c r="D135" s="238"/>
      <c r="E135" s="238"/>
      <c r="F135" s="238"/>
      <c r="G135" s="238"/>
      <c r="H135" s="238"/>
      <c r="I135" s="238"/>
      <c r="J135" s="238"/>
      <c r="K135" s="238"/>
      <c r="L135" s="238"/>
      <c r="M135" s="238"/>
      <c r="N135" s="238"/>
      <c r="O135" s="238"/>
      <c r="P135" s="238"/>
      <c r="Q135" s="238"/>
      <c r="R135" s="238"/>
      <c r="S135" s="238"/>
      <c r="T135" s="238"/>
      <c r="U135" s="238"/>
      <c r="V135" s="238"/>
      <c r="W135" s="238"/>
      <c r="X135" s="238"/>
      <c r="Y135" s="238"/>
      <c r="Z135" s="238"/>
    </row>
    <row r="136" spans="1:26" ht="12.75" customHeight="1" x14ac:dyDescent="0.2">
      <c r="A136" s="238"/>
      <c r="B136" s="238"/>
      <c r="C136" s="238"/>
      <c r="D136" s="238"/>
      <c r="E136" s="238"/>
      <c r="F136" s="238"/>
      <c r="G136" s="238"/>
      <c r="H136" s="238"/>
      <c r="I136" s="238"/>
      <c r="J136" s="238"/>
      <c r="K136" s="238"/>
      <c r="L136" s="238"/>
      <c r="M136" s="238"/>
      <c r="N136" s="238"/>
      <c r="O136" s="238"/>
      <c r="P136" s="238"/>
      <c r="Q136" s="238"/>
      <c r="R136" s="238"/>
      <c r="S136" s="238"/>
      <c r="T136" s="238"/>
      <c r="U136" s="238"/>
      <c r="V136" s="238"/>
      <c r="W136" s="238"/>
      <c r="X136" s="238"/>
      <c r="Y136" s="238"/>
      <c r="Z136" s="238"/>
    </row>
    <row r="137" spans="1:26" ht="12.75" customHeight="1" x14ac:dyDescent="0.2">
      <c r="A137" s="238"/>
      <c r="B137" s="238"/>
      <c r="C137" s="238"/>
      <c r="D137" s="238"/>
      <c r="E137" s="238"/>
      <c r="F137" s="238"/>
      <c r="G137" s="238"/>
      <c r="H137" s="238"/>
      <c r="I137" s="238"/>
      <c r="J137" s="238"/>
      <c r="K137" s="238"/>
      <c r="L137" s="238"/>
      <c r="M137" s="238"/>
      <c r="N137" s="238"/>
      <c r="O137" s="238"/>
      <c r="P137" s="238"/>
      <c r="Q137" s="238"/>
      <c r="R137" s="238"/>
      <c r="S137" s="238"/>
      <c r="T137" s="238"/>
      <c r="U137" s="238"/>
      <c r="V137" s="238"/>
      <c r="W137" s="238"/>
      <c r="X137" s="238"/>
      <c r="Y137" s="238"/>
      <c r="Z137" s="238"/>
    </row>
    <row r="138" spans="1:26" ht="12.75" customHeight="1" x14ac:dyDescent="0.2">
      <c r="A138" s="238"/>
      <c r="B138" s="238"/>
      <c r="C138" s="238"/>
      <c r="D138" s="238"/>
      <c r="E138" s="238"/>
      <c r="F138" s="238"/>
      <c r="G138" s="238"/>
      <c r="H138" s="238"/>
      <c r="I138" s="238"/>
      <c r="J138" s="238"/>
      <c r="K138" s="238"/>
      <c r="L138" s="238"/>
      <c r="M138" s="238"/>
      <c r="N138" s="238"/>
      <c r="O138" s="238"/>
      <c r="P138" s="238"/>
      <c r="Q138" s="238"/>
      <c r="R138" s="238"/>
      <c r="S138" s="238"/>
      <c r="T138" s="238"/>
      <c r="U138" s="238"/>
      <c r="V138" s="238"/>
      <c r="W138" s="238"/>
      <c r="X138" s="238"/>
      <c r="Y138" s="238"/>
      <c r="Z138" s="238"/>
    </row>
    <row r="139" spans="1:26" ht="12.75" customHeight="1" x14ac:dyDescent="0.2">
      <c r="A139" s="238"/>
      <c r="B139" s="238"/>
      <c r="C139" s="238"/>
      <c r="D139" s="238"/>
      <c r="E139" s="238"/>
      <c r="F139" s="238"/>
      <c r="G139" s="238"/>
      <c r="H139" s="238"/>
      <c r="I139" s="238"/>
      <c r="J139" s="238"/>
      <c r="K139" s="238"/>
      <c r="L139" s="238"/>
      <c r="M139" s="238"/>
      <c r="N139" s="238"/>
      <c r="O139" s="238"/>
      <c r="P139" s="238"/>
      <c r="Q139" s="238"/>
      <c r="R139" s="238"/>
      <c r="S139" s="238"/>
      <c r="T139" s="238"/>
      <c r="U139" s="238"/>
      <c r="V139" s="238"/>
      <c r="W139" s="238"/>
      <c r="X139" s="238"/>
      <c r="Y139" s="238"/>
      <c r="Z139" s="238"/>
    </row>
    <row r="140" spans="1:26" ht="12.75" customHeight="1" x14ac:dyDescent="0.2">
      <c r="A140" s="238"/>
      <c r="B140" s="238"/>
      <c r="C140" s="238"/>
      <c r="D140" s="238"/>
      <c r="E140" s="238"/>
      <c r="F140" s="238"/>
      <c r="G140" s="238"/>
      <c r="H140" s="238"/>
      <c r="I140" s="238"/>
      <c r="J140" s="238"/>
      <c r="K140" s="238"/>
      <c r="L140" s="238"/>
      <c r="M140" s="238"/>
      <c r="N140" s="238"/>
      <c r="O140" s="238"/>
      <c r="P140" s="238"/>
      <c r="Q140" s="238"/>
      <c r="R140" s="238"/>
      <c r="S140" s="238"/>
      <c r="T140" s="238"/>
      <c r="U140" s="238"/>
      <c r="V140" s="238"/>
      <c r="W140" s="238"/>
      <c r="X140" s="238"/>
      <c r="Y140" s="238"/>
      <c r="Z140" s="238"/>
    </row>
    <row r="141" spans="1:26" ht="12.75" customHeight="1" x14ac:dyDescent="0.2">
      <c r="A141" s="238"/>
      <c r="B141" s="238"/>
      <c r="C141" s="238"/>
      <c r="D141" s="238"/>
      <c r="E141" s="238"/>
      <c r="F141" s="238"/>
      <c r="G141" s="238"/>
      <c r="H141" s="238"/>
      <c r="I141" s="238"/>
      <c r="J141" s="238"/>
      <c r="K141" s="238"/>
      <c r="L141" s="238"/>
      <c r="M141" s="238"/>
      <c r="N141" s="238"/>
      <c r="O141" s="238"/>
      <c r="P141" s="238"/>
      <c r="Q141" s="238"/>
      <c r="R141" s="238"/>
      <c r="S141" s="238"/>
      <c r="T141" s="238"/>
      <c r="U141" s="238"/>
      <c r="V141" s="238"/>
      <c r="W141" s="238"/>
      <c r="X141" s="238"/>
      <c r="Y141" s="238"/>
      <c r="Z141" s="238"/>
    </row>
    <row r="142" spans="1:26" ht="12.75" customHeight="1" x14ac:dyDescent="0.2">
      <c r="A142" s="238"/>
      <c r="B142" s="238"/>
      <c r="C142" s="238"/>
      <c r="D142" s="238"/>
      <c r="E142" s="238"/>
      <c r="F142" s="238"/>
      <c r="G142" s="238"/>
      <c r="H142" s="238"/>
      <c r="I142" s="238"/>
      <c r="J142" s="238"/>
      <c r="K142" s="238"/>
      <c r="L142" s="238"/>
      <c r="M142" s="238"/>
      <c r="N142" s="238"/>
      <c r="O142" s="238"/>
      <c r="P142" s="238"/>
      <c r="Q142" s="238"/>
      <c r="R142" s="238"/>
      <c r="S142" s="238"/>
      <c r="T142" s="238"/>
      <c r="U142" s="238"/>
      <c r="V142" s="238"/>
      <c r="W142" s="238"/>
      <c r="X142" s="238"/>
      <c r="Y142" s="238"/>
      <c r="Z142" s="238"/>
    </row>
    <row r="143" spans="1:26" ht="12.75" customHeight="1" x14ac:dyDescent="0.2">
      <c r="A143" s="238"/>
      <c r="B143" s="238"/>
      <c r="C143" s="238"/>
      <c r="D143" s="238"/>
      <c r="E143" s="238"/>
      <c r="F143" s="238"/>
      <c r="G143" s="238"/>
      <c r="H143" s="238"/>
      <c r="I143" s="238"/>
      <c r="J143" s="238"/>
      <c r="K143" s="238"/>
      <c r="L143" s="238"/>
      <c r="M143" s="238"/>
      <c r="N143" s="238"/>
      <c r="O143" s="238"/>
      <c r="P143" s="238"/>
      <c r="Q143" s="238"/>
      <c r="R143" s="238"/>
      <c r="S143" s="238"/>
      <c r="T143" s="238"/>
      <c r="U143" s="238"/>
      <c r="V143" s="238"/>
      <c r="W143" s="238"/>
      <c r="X143" s="238"/>
      <c r="Y143" s="238"/>
      <c r="Z143" s="238"/>
    </row>
    <row r="144" spans="1:26" ht="12.75" customHeight="1" x14ac:dyDescent="0.2">
      <c r="A144" s="238"/>
      <c r="B144" s="238"/>
      <c r="C144" s="238"/>
      <c r="D144" s="238"/>
      <c r="E144" s="238"/>
      <c r="F144" s="238"/>
      <c r="G144" s="238"/>
      <c r="H144" s="238"/>
      <c r="I144" s="238"/>
      <c r="J144" s="238"/>
      <c r="K144" s="238"/>
      <c r="L144" s="238"/>
      <c r="M144" s="238"/>
      <c r="N144" s="238"/>
      <c r="O144" s="238"/>
      <c r="P144" s="238"/>
      <c r="Q144" s="238"/>
      <c r="R144" s="238"/>
      <c r="S144" s="238"/>
      <c r="T144" s="238"/>
      <c r="U144" s="238"/>
      <c r="V144" s="238"/>
      <c r="W144" s="238"/>
      <c r="X144" s="238"/>
      <c r="Y144" s="238"/>
      <c r="Z144" s="238"/>
    </row>
    <row r="145" spans="1:26" ht="12.75" customHeight="1" x14ac:dyDescent="0.2">
      <c r="A145" s="238"/>
      <c r="B145" s="238"/>
      <c r="C145" s="238"/>
      <c r="D145" s="238"/>
      <c r="E145" s="238"/>
      <c r="F145" s="238"/>
      <c r="G145" s="238"/>
      <c r="H145" s="238"/>
      <c r="I145" s="238"/>
      <c r="J145" s="238"/>
      <c r="K145" s="238"/>
      <c r="L145" s="238"/>
      <c r="M145" s="238"/>
      <c r="N145" s="238"/>
      <c r="O145" s="238"/>
      <c r="P145" s="238"/>
      <c r="Q145" s="238"/>
      <c r="R145" s="238"/>
      <c r="S145" s="238"/>
      <c r="T145" s="238"/>
      <c r="U145" s="238"/>
      <c r="V145" s="238"/>
      <c r="W145" s="238"/>
      <c r="X145" s="238"/>
      <c r="Y145" s="238"/>
      <c r="Z145" s="238"/>
    </row>
    <row r="146" spans="1:26" ht="12.75" customHeight="1" x14ac:dyDescent="0.2">
      <c r="A146" s="238"/>
      <c r="B146" s="238"/>
      <c r="C146" s="238"/>
      <c r="D146" s="238"/>
      <c r="E146" s="238"/>
      <c r="F146" s="238"/>
      <c r="G146" s="238"/>
      <c r="H146" s="238"/>
      <c r="I146" s="238"/>
      <c r="J146" s="238"/>
      <c r="K146" s="238"/>
      <c r="L146" s="238"/>
      <c r="M146" s="238"/>
      <c r="N146" s="238"/>
      <c r="O146" s="238"/>
      <c r="P146" s="238"/>
      <c r="Q146" s="238"/>
      <c r="R146" s="238"/>
      <c r="S146" s="238"/>
      <c r="T146" s="238"/>
      <c r="U146" s="238"/>
      <c r="V146" s="238"/>
      <c r="W146" s="238"/>
      <c r="X146" s="238"/>
      <c r="Y146" s="238"/>
      <c r="Z146" s="238"/>
    </row>
    <row r="147" spans="1:26" ht="12.75" customHeight="1" x14ac:dyDescent="0.2">
      <c r="A147" s="238"/>
      <c r="B147" s="238"/>
      <c r="C147" s="238"/>
      <c r="D147" s="238"/>
      <c r="E147" s="238"/>
      <c r="F147" s="238"/>
      <c r="G147" s="238"/>
      <c r="H147" s="238"/>
      <c r="I147" s="238"/>
      <c r="J147" s="238"/>
      <c r="K147" s="238"/>
      <c r="L147" s="238"/>
      <c r="M147" s="238"/>
      <c r="N147" s="238"/>
      <c r="O147" s="238"/>
      <c r="P147" s="238"/>
      <c r="Q147" s="238"/>
      <c r="R147" s="238"/>
      <c r="S147" s="238"/>
      <c r="T147" s="238"/>
      <c r="U147" s="238"/>
      <c r="V147" s="238"/>
      <c r="W147" s="238"/>
      <c r="X147" s="238"/>
      <c r="Y147" s="238"/>
      <c r="Z147" s="238"/>
    </row>
    <row r="148" spans="1:26" ht="12.75" customHeight="1" x14ac:dyDescent="0.2">
      <c r="A148" s="238"/>
      <c r="B148" s="238"/>
      <c r="C148" s="238"/>
      <c r="D148" s="238"/>
      <c r="E148" s="238"/>
      <c r="F148" s="238"/>
      <c r="G148" s="238"/>
      <c r="H148" s="238"/>
      <c r="I148" s="238"/>
      <c r="J148" s="238"/>
      <c r="K148" s="238"/>
      <c r="L148" s="238"/>
      <c r="M148" s="238"/>
      <c r="N148" s="238"/>
      <c r="O148" s="238"/>
      <c r="P148" s="238"/>
      <c r="Q148" s="238"/>
      <c r="R148" s="238"/>
      <c r="S148" s="238"/>
      <c r="T148" s="238"/>
      <c r="U148" s="238"/>
      <c r="V148" s="238"/>
      <c r="W148" s="238"/>
      <c r="X148" s="238"/>
      <c r="Y148" s="238"/>
      <c r="Z148" s="238"/>
    </row>
    <row r="149" spans="1:26" ht="12.75" customHeight="1" x14ac:dyDescent="0.2">
      <c r="A149" s="238"/>
      <c r="B149" s="238"/>
      <c r="C149" s="238"/>
      <c r="D149" s="238"/>
      <c r="E149" s="238"/>
      <c r="F149" s="238"/>
      <c r="G149" s="238"/>
      <c r="H149" s="238"/>
      <c r="I149" s="238"/>
      <c r="J149" s="238"/>
      <c r="K149" s="238"/>
      <c r="L149" s="238"/>
      <c r="M149" s="238"/>
      <c r="N149" s="238"/>
      <c r="O149" s="238"/>
      <c r="P149" s="238"/>
      <c r="Q149" s="238"/>
      <c r="R149" s="238"/>
      <c r="S149" s="238"/>
      <c r="T149" s="238"/>
      <c r="U149" s="238"/>
      <c r="V149" s="238"/>
      <c r="W149" s="238"/>
      <c r="X149" s="238"/>
      <c r="Y149" s="238"/>
      <c r="Z149" s="238"/>
    </row>
    <row r="150" spans="1:26" ht="12.75" customHeight="1" x14ac:dyDescent="0.2">
      <c r="A150" s="238"/>
      <c r="B150" s="238"/>
      <c r="C150" s="238"/>
      <c r="D150" s="238"/>
      <c r="E150" s="238"/>
      <c r="F150" s="238"/>
      <c r="G150" s="238"/>
      <c r="H150" s="238"/>
      <c r="I150" s="238"/>
      <c r="J150" s="238"/>
      <c r="K150" s="238"/>
      <c r="L150" s="238"/>
      <c r="M150" s="238"/>
      <c r="N150" s="238"/>
      <c r="O150" s="238"/>
      <c r="P150" s="238"/>
      <c r="Q150" s="238"/>
      <c r="R150" s="238"/>
      <c r="S150" s="238"/>
      <c r="T150" s="238"/>
      <c r="U150" s="238"/>
      <c r="V150" s="238"/>
      <c r="W150" s="238"/>
      <c r="X150" s="238"/>
      <c r="Y150" s="238"/>
      <c r="Z150" s="238"/>
    </row>
    <row r="151" spans="1:26" ht="12.75" customHeight="1" x14ac:dyDescent="0.2">
      <c r="A151" s="238"/>
      <c r="B151" s="238"/>
      <c r="C151" s="238"/>
      <c r="D151" s="238"/>
      <c r="E151" s="238"/>
      <c r="F151" s="238"/>
      <c r="G151" s="238"/>
      <c r="H151" s="238"/>
      <c r="I151" s="238"/>
      <c r="J151" s="238"/>
      <c r="K151" s="238"/>
      <c r="L151" s="238"/>
      <c r="M151" s="238"/>
      <c r="N151" s="238"/>
      <c r="O151" s="238"/>
      <c r="P151" s="238"/>
      <c r="Q151" s="238"/>
      <c r="R151" s="238"/>
      <c r="S151" s="238"/>
      <c r="T151" s="238"/>
      <c r="U151" s="238"/>
      <c r="V151" s="238"/>
      <c r="W151" s="238"/>
      <c r="X151" s="238"/>
      <c r="Y151" s="238"/>
      <c r="Z151" s="238"/>
    </row>
    <row r="152" spans="1:26" ht="12.75" customHeight="1" x14ac:dyDescent="0.2">
      <c r="A152" s="238"/>
      <c r="B152" s="238"/>
      <c r="C152" s="238"/>
      <c r="D152" s="238"/>
      <c r="E152" s="238"/>
      <c r="F152" s="238"/>
      <c r="G152" s="238"/>
      <c r="H152" s="238"/>
      <c r="I152" s="238"/>
      <c r="J152" s="238"/>
      <c r="K152" s="238"/>
      <c r="L152" s="238"/>
      <c r="M152" s="238"/>
      <c r="N152" s="238"/>
      <c r="O152" s="238"/>
      <c r="P152" s="238"/>
      <c r="Q152" s="238"/>
      <c r="R152" s="238"/>
      <c r="S152" s="238"/>
      <c r="T152" s="238"/>
      <c r="U152" s="238"/>
      <c r="V152" s="238"/>
      <c r="W152" s="238"/>
      <c r="X152" s="238"/>
      <c r="Y152" s="238"/>
      <c r="Z152" s="238"/>
    </row>
    <row r="153" spans="1:26" ht="12.75" customHeight="1" x14ac:dyDescent="0.2">
      <c r="A153" s="238"/>
      <c r="B153" s="238"/>
      <c r="C153" s="238"/>
      <c r="D153" s="238"/>
      <c r="E153" s="238"/>
      <c r="F153" s="238"/>
      <c r="G153" s="238"/>
      <c r="H153" s="238"/>
      <c r="I153" s="238"/>
      <c r="J153" s="238"/>
      <c r="K153" s="238"/>
      <c r="L153" s="238"/>
      <c r="M153" s="238"/>
      <c r="N153" s="238"/>
      <c r="O153" s="238"/>
      <c r="P153" s="238"/>
      <c r="Q153" s="238"/>
      <c r="R153" s="238"/>
      <c r="S153" s="238"/>
      <c r="T153" s="238"/>
      <c r="U153" s="238"/>
      <c r="V153" s="238"/>
      <c r="W153" s="238"/>
      <c r="X153" s="238"/>
      <c r="Y153" s="238"/>
      <c r="Z153" s="238"/>
    </row>
    <row r="154" spans="1:26" ht="12.75" customHeight="1" x14ac:dyDescent="0.2">
      <c r="A154" s="238"/>
      <c r="B154" s="238"/>
      <c r="C154" s="238"/>
      <c r="D154" s="238"/>
      <c r="E154" s="238"/>
      <c r="F154" s="238"/>
      <c r="G154" s="238"/>
      <c r="H154" s="238"/>
      <c r="I154" s="238"/>
      <c r="J154" s="238"/>
      <c r="K154" s="238"/>
      <c r="L154" s="238"/>
      <c r="M154" s="238"/>
      <c r="N154" s="238"/>
      <c r="O154" s="238"/>
      <c r="P154" s="238"/>
      <c r="Q154" s="238"/>
      <c r="R154" s="238"/>
      <c r="S154" s="238"/>
      <c r="T154" s="238"/>
      <c r="U154" s="238"/>
      <c r="V154" s="238"/>
      <c r="W154" s="238"/>
      <c r="X154" s="238"/>
      <c r="Y154" s="238"/>
      <c r="Z154" s="238"/>
    </row>
    <row r="155" spans="1:26" ht="12.75" customHeight="1" x14ac:dyDescent="0.2">
      <c r="A155" s="238"/>
      <c r="B155" s="238"/>
      <c r="C155" s="238"/>
      <c r="D155" s="238"/>
      <c r="E155" s="238"/>
      <c r="F155" s="238"/>
      <c r="G155" s="238"/>
      <c r="H155" s="238"/>
      <c r="I155" s="238"/>
      <c r="J155" s="238"/>
      <c r="K155" s="238"/>
      <c r="L155" s="238"/>
      <c r="M155" s="238"/>
      <c r="N155" s="238"/>
      <c r="O155" s="238"/>
      <c r="P155" s="238"/>
      <c r="Q155" s="238"/>
      <c r="R155" s="238"/>
      <c r="S155" s="238"/>
      <c r="T155" s="238"/>
      <c r="U155" s="238"/>
      <c r="V155" s="238"/>
      <c r="W155" s="238"/>
      <c r="X155" s="238"/>
      <c r="Y155" s="238"/>
      <c r="Z155" s="238"/>
    </row>
    <row r="156" spans="1:26" ht="12.75" customHeight="1" x14ac:dyDescent="0.2">
      <c r="A156" s="238"/>
      <c r="B156" s="238"/>
      <c r="C156" s="238"/>
      <c r="D156" s="238"/>
      <c r="E156" s="238"/>
      <c r="F156" s="238"/>
      <c r="G156" s="238"/>
      <c r="H156" s="238"/>
      <c r="I156" s="238"/>
      <c r="J156" s="238"/>
      <c r="K156" s="238"/>
      <c r="L156" s="238"/>
      <c r="M156" s="238"/>
      <c r="N156" s="238"/>
      <c r="O156" s="238"/>
      <c r="P156" s="238"/>
      <c r="Q156" s="238"/>
      <c r="R156" s="238"/>
      <c r="S156" s="238"/>
      <c r="T156" s="238"/>
      <c r="U156" s="238"/>
      <c r="V156" s="238"/>
      <c r="W156" s="238"/>
      <c r="X156" s="238"/>
      <c r="Y156" s="238"/>
      <c r="Z156" s="238"/>
    </row>
    <row r="157" spans="1:26" ht="12.75" customHeight="1" x14ac:dyDescent="0.2">
      <c r="A157" s="238"/>
      <c r="B157" s="238"/>
      <c r="C157" s="238"/>
      <c r="D157" s="238"/>
      <c r="E157" s="238"/>
      <c r="F157" s="238"/>
      <c r="G157" s="238"/>
      <c r="H157" s="238"/>
      <c r="I157" s="238"/>
      <c r="J157" s="238"/>
      <c r="K157" s="238"/>
      <c r="L157" s="238"/>
      <c r="M157" s="238"/>
      <c r="N157" s="238"/>
      <c r="O157" s="238"/>
      <c r="P157" s="238"/>
      <c r="Q157" s="238"/>
      <c r="R157" s="238"/>
      <c r="S157" s="238"/>
      <c r="T157" s="238"/>
      <c r="U157" s="238"/>
      <c r="V157" s="238"/>
      <c r="W157" s="238"/>
      <c r="X157" s="238"/>
      <c r="Y157" s="238"/>
      <c r="Z157" s="238"/>
    </row>
    <row r="158" spans="1:26" ht="12.75" customHeight="1" x14ac:dyDescent="0.2">
      <c r="A158" s="238"/>
      <c r="B158" s="238"/>
      <c r="C158" s="238"/>
      <c r="D158" s="238"/>
      <c r="E158" s="238"/>
      <c r="F158" s="238"/>
      <c r="G158" s="238"/>
      <c r="H158" s="238"/>
      <c r="I158" s="238"/>
      <c r="J158" s="238"/>
      <c r="K158" s="238"/>
      <c r="L158" s="238"/>
      <c r="M158" s="238"/>
      <c r="N158" s="238"/>
      <c r="O158" s="238"/>
      <c r="P158" s="238"/>
      <c r="Q158" s="238"/>
      <c r="R158" s="238"/>
      <c r="S158" s="238"/>
      <c r="T158" s="238"/>
      <c r="U158" s="238"/>
      <c r="V158" s="238"/>
      <c r="W158" s="238"/>
      <c r="X158" s="238"/>
      <c r="Y158" s="238"/>
      <c r="Z158" s="238"/>
    </row>
    <row r="159" spans="1:26" ht="12.75" customHeight="1" x14ac:dyDescent="0.2">
      <c r="A159" s="238"/>
      <c r="B159" s="238"/>
      <c r="C159" s="238"/>
      <c r="D159" s="238"/>
      <c r="E159" s="238"/>
      <c r="F159" s="238"/>
      <c r="G159" s="238"/>
      <c r="H159" s="238"/>
      <c r="I159" s="238"/>
      <c r="J159" s="238"/>
      <c r="K159" s="238"/>
      <c r="L159" s="238"/>
      <c r="M159" s="238"/>
      <c r="N159" s="238"/>
      <c r="O159" s="238"/>
      <c r="P159" s="238"/>
      <c r="Q159" s="238"/>
      <c r="R159" s="238"/>
      <c r="S159" s="238"/>
      <c r="T159" s="238"/>
      <c r="U159" s="238"/>
      <c r="V159" s="238"/>
      <c r="W159" s="238"/>
      <c r="X159" s="238"/>
      <c r="Y159" s="238"/>
      <c r="Z159" s="238"/>
    </row>
    <row r="160" spans="1:26" ht="12.75" customHeight="1" x14ac:dyDescent="0.2">
      <c r="A160" s="238"/>
      <c r="B160" s="238"/>
      <c r="C160" s="238"/>
      <c r="D160" s="238"/>
      <c r="E160" s="238"/>
      <c r="F160" s="238"/>
      <c r="G160" s="238"/>
      <c r="H160" s="238"/>
      <c r="I160" s="238"/>
      <c r="J160" s="238"/>
      <c r="K160" s="238"/>
      <c r="L160" s="238"/>
      <c r="M160" s="238"/>
      <c r="N160" s="238"/>
      <c r="O160" s="238"/>
      <c r="P160" s="238"/>
      <c r="Q160" s="238"/>
      <c r="R160" s="238"/>
      <c r="S160" s="238"/>
      <c r="T160" s="238"/>
      <c r="U160" s="238"/>
      <c r="V160" s="238"/>
      <c r="W160" s="238"/>
      <c r="X160" s="238"/>
      <c r="Y160" s="238"/>
      <c r="Z160" s="238"/>
    </row>
    <row r="161" spans="1:26" ht="12.75" customHeight="1" x14ac:dyDescent="0.2">
      <c r="A161" s="238"/>
      <c r="B161" s="238"/>
      <c r="C161" s="238"/>
      <c r="D161" s="238"/>
      <c r="E161" s="238"/>
      <c r="F161" s="238"/>
      <c r="G161" s="238"/>
      <c r="H161" s="238"/>
      <c r="I161" s="238"/>
      <c r="J161" s="238"/>
      <c r="K161" s="238"/>
      <c r="L161" s="238"/>
      <c r="M161" s="238"/>
      <c r="N161" s="238"/>
      <c r="O161" s="238"/>
      <c r="P161" s="238"/>
      <c r="Q161" s="238"/>
      <c r="R161" s="238"/>
      <c r="S161" s="238"/>
      <c r="T161" s="238"/>
      <c r="U161" s="238"/>
      <c r="V161" s="238"/>
      <c r="W161" s="238"/>
      <c r="X161" s="238"/>
      <c r="Y161" s="238"/>
      <c r="Z161" s="238"/>
    </row>
    <row r="162" spans="1:26" ht="12.75" customHeight="1" x14ac:dyDescent="0.2">
      <c r="A162" s="238"/>
      <c r="B162" s="238"/>
      <c r="C162" s="238"/>
      <c r="D162" s="238"/>
      <c r="E162" s="238"/>
      <c r="F162" s="238"/>
      <c r="G162" s="238"/>
      <c r="H162" s="238"/>
      <c r="I162" s="238"/>
      <c r="J162" s="238"/>
      <c r="K162" s="238"/>
      <c r="L162" s="238"/>
      <c r="M162" s="238"/>
      <c r="N162" s="238"/>
      <c r="O162" s="238"/>
      <c r="P162" s="238"/>
      <c r="Q162" s="238"/>
      <c r="R162" s="238"/>
      <c r="S162" s="238"/>
      <c r="T162" s="238"/>
      <c r="U162" s="238"/>
      <c r="V162" s="238"/>
      <c r="W162" s="238"/>
      <c r="X162" s="238"/>
      <c r="Y162" s="238"/>
      <c r="Z162" s="238"/>
    </row>
    <row r="163" spans="1:26" ht="12.75" customHeight="1" x14ac:dyDescent="0.2">
      <c r="A163" s="238"/>
      <c r="B163" s="238"/>
      <c r="C163" s="238"/>
      <c r="D163" s="238"/>
      <c r="E163" s="238"/>
      <c r="F163" s="238"/>
      <c r="G163" s="238"/>
      <c r="H163" s="238"/>
      <c r="I163" s="238"/>
      <c r="J163" s="238"/>
      <c r="K163" s="238"/>
      <c r="L163" s="238"/>
      <c r="M163" s="238"/>
      <c r="N163" s="238"/>
      <c r="O163" s="238"/>
      <c r="P163" s="238"/>
      <c r="Q163" s="238"/>
      <c r="R163" s="238"/>
      <c r="S163" s="238"/>
      <c r="T163" s="238"/>
      <c r="U163" s="238"/>
      <c r="V163" s="238"/>
      <c r="W163" s="238"/>
      <c r="X163" s="238"/>
      <c r="Y163" s="238"/>
      <c r="Z163" s="238"/>
    </row>
    <row r="164" spans="1:26" ht="12.75" customHeight="1" x14ac:dyDescent="0.2">
      <c r="A164" s="238"/>
      <c r="B164" s="238"/>
      <c r="C164" s="238"/>
      <c r="D164" s="238"/>
      <c r="E164" s="238"/>
      <c r="F164" s="238"/>
      <c r="G164" s="238"/>
      <c r="H164" s="238"/>
      <c r="I164" s="238"/>
      <c r="J164" s="238"/>
      <c r="K164" s="238"/>
      <c r="L164" s="238"/>
      <c r="M164" s="238"/>
      <c r="N164" s="238"/>
      <c r="O164" s="238"/>
      <c r="P164" s="238"/>
      <c r="Q164" s="238"/>
      <c r="R164" s="238"/>
      <c r="S164" s="238"/>
      <c r="T164" s="238"/>
      <c r="U164" s="238"/>
      <c r="V164" s="238"/>
      <c r="W164" s="238"/>
      <c r="X164" s="238"/>
      <c r="Y164" s="238"/>
      <c r="Z164" s="238"/>
    </row>
    <row r="165" spans="1:26" ht="12.75" customHeight="1" x14ac:dyDescent="0.2">
      <c r="A165" s="238"/>
      <c r="B165" s="238"/>
      <c r="C165" s="238"/>
      <c r="D165" s="238"/>
      <c r="E165" s="238"/>
      <c r="F165" s="238"/>
      <c r="G165" s="238"/>
      <c r="H165" s="238"/>
      <c r="I165" s="238"/>
      <c r="J165" s="238"/>
      <c r="K165" s="238"/>
      <c r="L165" s="238"/>
      <c r="M165" s="238"/>
      <c r="N165" s="238"/>
      <c r="O165" s="238"/>
      <c r="P165" s="238"/>
      <c r="Q165" s="238"/>
      <c r="R165" s="238"/>
      <c r="S165" s="238"/>
      <c r="T165" s="238"/>
      <c r="U165" s="238"/>
      <c r="V165" s="238"/>
      <c r="W165" s="238"/>
      <c r="X165" s="238"/>
      <c r="Y165" s="238"/>
      <c r="Z165" s="238"/>
    </row>
    <row r="166" spans="1:26" ht="12.75" customHeight="1" x14ac:dyDescent="0.2">
      <c r="A166" s="238"/>
      <c r="B166" s="238"/>
      <c r="C166" s="238"/>
      <c r="D166" s="238"/>
      <c r="E166" s="238"/>
      <c r="F166" s="238"/>
      <c r="G166" s="238"/>
      <c r="H166" s="238"/>
      <c r="I166" s="238"/>
      <c r="J166" s="238"/>
      <c r="K166" s="238"/>
      <c r="L166" s="238"/>
      <c r="M166" s="238"/>
      <c r="N166" s="238"/>
      <c r="O166" s="238"/>
      <c r="P166" s="238"/>
      <c r="Q166" s="238"/>
      <c r="R166" s="238"/>
      <c r="S166" s="238"/>
      <c r="T166" s="238"/>
      <c r="U166" s="238"/>
      <c r="V166" s="238"/>
      <c r="W166" s="238"/>
      <c r="X166" s="238"/>
      <c r="Y166" s="238"/>
      <c r="Z166" s="238"/>
    </row>
    <row r="167" spans="1:26" ht="12.75" customHeight="1" x14ac:dyDescent="0.2">
      <c r="A167" s="238"/>
      <c r="B167" s="238"/>
      <c r="C167" s="238"/>
      <c r="D167" s="238"/>
      <c r="E167" s="238"/>
      <c r="F167" s="238"/>
      <c r="G167" s="238"/>
      <c r="H167" s="238"/>
      <c r="I167" s="238"/>
      <c r="J167" s="238"/>
      <c r="K167" s="238"/>
      <c r="L167" s="238"/>
      <c r="M167" s="238"/>
      <c r="N167" s="238"/>
      <c r="O167" s="238"/>
      <c r="P167" s="238"/>
      <c r="Q167" s="238"/>
      <c r="R167" s="238"/>
      <c r="S167" s="238"/>
      <c r="T167" s="238"/>
      <c r="U167" s="238"/>
      <c r="V167" s="238"/>
      <c r="W167" s="238"/>
      <c r="X167" s="238"/>
      <c r="Y167" s="238"/>
      <c r="Z167" s="238"/>
    </row>
    <row r="168" spans="1:26" ht="12.75" customHeight="1" x14ac:dyDescent="0.2">
      <c r="A168" s="238"/>
      <c r="B168" s="238"/>
      <c r="C168" s="238"/>
      <c r="D168" s="238"/>
      <c r="E168" s="238"/>
      <c r="F168" s="238"/>
      <c r="G168" s="238"/>
      <c r="H168" s="238"/>
      <c r="I168" s="238"/>
      <c r="J168" s="238"/>
      <c r="K168" s="238"/>
      <c r="L168" s="238"/>
      <c r="M168" s="238"/>
      <c r="N168" s="238"/>
      <c r="O168" s="238"/>
      <c r="P168" s="238"/>
      <c r="Q168" s="238"/>
      <c r="R168" s="238"/>
      <c r="S168" s="238"/>
      <c r="T168" s="238"/>
      <c r="U168" s="238"/>
      <c r="V168" s="238"/>
      <c r="W168" s="238"/>
      <c r="X168" s="238"/>
      <c r="Y168" s="238"/>
      <c r="Z168" s="238"/>
    </row>
    <row r="169" spans="1:26" ht="12.75" customHeight="1" x14ac:dyDescent="0.2">
      <c r="A169" s="238"/>
      <c r="B169" s="238"/>
      <c r="C169" s="238"/>
      <c r="D169" s="238"/>
      <c r="E169" s="238"/>
      <c r="F169" s="238"/>
      <c r="G169" s="238"/>
      <c r="H169" s="238"/>
      <c r="I169" s="238"/>
      <c r="J169" s="238"/>
      <c r="K169" s="238"/>
      <c r="L169" s="238"/>
      <c r="M169" s="238"/>
      <c r="N169" s="238"/>
      <c r="O169" s="238"/>
      <c r="P169" s="238"/>
      <c r="Q169" s="238"/>
      <c r="R169" s="238"/>
      <c r="S169" s="238"/>
      <c r="T169" s="238"/>
      <c r="U169" s="238"/>
      <c r="V169" s="238"/>
      <c r="W169" s="238"/>
      <c r="X169" s="238"/>
      <c r="Y169" s="238"/>
      <c r="Z169" s="238"/>
    </row>
    <row r="170" spans="1:26" ht="12.75" customHeight="1" x14ac:dyDescent="0.2">
      <c r="A170" s="238"/>
      <c r="B170" s="238"/>
      <c r="C170" s="238"/>
      <c r="D170" s="238"/>
      <c r="E170" s="238"/>
      <c r="F170" s="238"/>
      <c r="G170" s="238"/>
      <c r="H170" s="238"/>
      <c r="I170" s="238"/>
      <c r="J170" s="238"/>
      <c r="K170" s="238"/>
      <c r="L170" s="238"/>
      <c r="M170" s="238"/>
      <c r="N170" s="238"/>
      <c r="O170" s="238"/>
      <c r="P170" s="238"/>
      <c r="Q170" s="238"/>
      <c r="R170" s="238"/>
      <c r="S170" s="238"/>
      <c r="T170" s="238"/>
      <c r="U170" s="238"/>
      <c r="V170" s="238"/>
      <c r="W170" s="238"/>
      <c r="X170" s="238"/>
      <c r="Y170" s="238"/>
      <c r="Z170" s="238"/>
    </row>
    <row r="171" spans="1:26" ht="12.75" customHeight="1" x14ac:dyDescent="0.2">
      <c r="A171" s="238"/>
      <c r="B171" s="238"/>
      <c r="C171" s="238"/>
      <c r="D171" s="238"/>
      <c r="E171" s="238"/>
      <c r="F171" s="238"/>
      <c r="G171" s="238"/>
      <c r="H171" s="238"/>
      <c r="I171" s="238"/>
      <c r="J171" s="238"/>
      <c r="K171" s="238"/>
      <c r="L171" s="238"/>
      <c r="M171" s="238"/>
      <c r="N171" s="238"/>
      <c r="O171" s="238"/>
      <c r="P171" s="238"/>
      <c r="Q171" s="238"/>
      <c r="R171" s="238"/>
      <c r="S171" s="238"/>
      <c r="T171" s="238"/>
      <c r="U171" s="238"/>
      <c r="V171" s="238"/>
      <c r="W171" s="238"/>
      <c r="X171" s="238"/>
      <c r="Y171" s="238"/>
      <c r="Z171" s="238"/>
    </row>
    <row r="172" spans="1:26" ht="12.75" customHeight="1" x14ac:dyDescent="0.2">
      <c r="A172" s="238"/>
      <c r="B172" s="238"/>
      <c r="C172" s="238"/>
      <c r="D172" s="238"/>
      <c r="E172" s="238"/>
      <c r="F172" s="238"/>
      <c r="G172" s="238"/>
      <c r="H172" s="238"/>
      <c r="I172" s="238"/>
      <c r="J172" s="238"/>
      <c r="K172" s="238"/>
      <c r="L172" s="238"/>
      <c r="M172" s="238"/>
      <c r="N172" s="238"/>
      <c r="O172" s="238"/>
      <c r="P172" s="238"/>
      <c r="Q172" s="238"/>
      <c r="R172" s="238"/>
      <c r="S172" s="238"/>
      <c r="T172" s="238"/>
      <c r="U172" s="238"/>
      <c r="V172" s="238"/>
      <c r="W172" s="238"/>
      <c r="X172" s="238"/>
      <c r="Y172" s="238"/>
      <c r="Z172" s="238"/>
    </row>
    <row r="173" spans="1:26" ht="12.75" customHeight="1" x14ac:dyDescent="0.2">
      <c r="A173" s="238"/>
      <c r="B173" s="238"/>
      <c r="C173" s="238"/>
      <c r="D173" s="238"/>
      <c r="E173" s="238"/>
      <c r="F173" s="238"/>
      <c r="G173" s="238"/>
      <c r="H173" s="238"/>
      <c r="I173" s="238"/>
      <c r="J173" s="238"/>
      <c r="K173" s="238"/>
      <c r="L173" s="238"/>
      <c r="M173" s="238"/>
      <c r="N173" s="238"/>
      <c r="O173" s="238"/>
      <c r="P173" s="238"/>
      <c r="Q173" s="238"/>
      <c r="R173" s="238"/>
      <c r="S173" s="238"/>
      <c r="T173" s="238"/>
      <c r="U173" s="238"/>
      <c r="V173" s="238"/>
      <c r="W173" s="238"/>
      <c r="X173" s="238"/>
      <c r="Y173" s="238"/>
      <c r="Z173" s="238"/>
    </row>
    <row r="174" spans="1:26" ht="12.75" customHeight="1" x14ac:dyDescent="0.2">
      <c r="A174" s="238"/>
      <c r="B174" s="238"/>
      <c r="C174" s="238"/>
      <c r="D174" s="238"/>
      <c r="E174" s="238"/>
      <c r="F174" s="238"/>
      <c r="G174" s="238"/>
      <c r="H174" s="238"/>
      <c r="I174" s="238"/>
      <c r="J174" s="238"/>
      <c r="K174" s="238"/>
      <c r="L174" s="238"/>
      <c r="M174" s="238"/>
      <c r="N174" s="238"/>
      <c r="O174" s="238"/>
      <c r="P174" s="238"/>
      <c r="Q174" s="238"/>
      <c r="R174" s="238"/>
      <c r="S174" s="238"/>
      <c r="T174" s="238"/>
      <c r="U174" s="238"/>
      <c r="V174" s="238"/>
      <c r="W174" s="238"/>
      <c r="X174" s="238"/>
      <c r="Y174" s="238"/>
      <c r="Z174" s="238"/>
    </row>
    <row r="175" spans="1:26" ht="12.75" customHeight="1" x14ac:dyDescent="0.2">
      <c r="A175" s="238"/>
      <c r="B175" s="238"/>
      <c r="C175" s="238"/>
      <c r="D175" s="238"/>
      <c r="E175" s="238"/>
      <c r="F175" s="238"/>
      <c r="G175" s="238"/>
      <c r="H175" s="238"/>
      <c r="I175" s="238"/>
      <c r="J175" s="238"/>
      <c r="K175" s="238"/>
      <c r="L175" s="238"/>
      <c r="M175" s="238"/>
      <c r="N175" s="238"/>
      <c r="O175" s="238"/>
      <c r="P175" s="238"/>
      <c r="Q175" s="238"/>
      <c r="R175" s="238"/>
      <c r="S175" s="238"/>
      <c r="T175" s="238"/>
      <c r="U175" s="238"/>
      <c r="V175" s="238"/>
      <c r="W175" s="238"/>
      <c r="X175" s="238"/>
      <c r="Y175" s="238"/>
      <c r="Z175" s="238"/>
    </row>
    <row r="176" spans="1:26" ht="12.75" customHeight="1" x14ac:dyDescent="0.2">
      <c r="A176" s="238"/>
      <c r="B176" s="238"/>
      <c r="C176" s="238"/>
      <c r="D176" s="238"/>
      <c r="E176" s="238"/>
      <c r="F176" s="238"/>
      <c r="G176" s="238"/>
      <c r="H176" s="238"/>
      <c r="I176" s="238"/>
      <c r="J176" s="238"/>
      <c r="K176" s="238"/>
      <c r="L176" s="238"/>
      <c r="M176" s="238"/>
      <c r="N176" s="238"/>
      <c r="O176" s="238"/>
      <c r="P176" s="238"/>
      <c r="Q176" s="238"/>
      <c r="R176" s="238"/>
      <c r="S176" s="238"/>
      <c r="T176" s="238"/>
      <c r="U176" s="238"/>
      <c r="V176" s="238"/>
      <c r="W176" s="238"/>
      <c r="X176" s="238"/>
      <c r="Y176" s="238"/>
      <c r="Z176" s="238"/>
    </row>
    <row r="177" spans="1:26" ht="12.75" customHeight="1" x14ac:dyDescent="0.2">
      <c r="A177" s="238"/>
      <c r="B177" s="238"/>
      <c r="C177" s="238"/>
      <c r="D177" s="238"/>
      <c r="E177" s="238"/>
      <c r="F177" s="238"/>
      <c r="G177" s="238"/>
      <c r="H177" s="238"/>
      <c r="I177" s="238"/>
      <c r="J177" s="238"/>
      <c r="K177" s="238"/>
      <c r="L177" s="238"/>
      <c r="M177" s="238"/>
      <c r="N177" s="238"/>
      <c r="O177" s="238"/>
      <c r="P177" s="238"/>
      <c r="Q177" s="238"/>
      <c r="R177" s="238"/>
      <c r="S177" s="238"/>
      <c r="T177" s="238"/>
      <c r="U177" s="238"/>
      <c r="V177" s="238"/>
      <c r="W177" s="238"/>
      <c r="X177" s="238"/>
      <c r="Y177" s="238"/>
      <c r="Z177" s="238"/>
    </row>
    <row r="178" spans="1:26" ht="12.75" customHeight="1" x14ac:dyDescent="0.2">
      <c r="A178" s="238"/>
      <c r="B178" s="238"/>
      <c r="C178" s="238"/>
      <c r="D178" s="238"/>
      <c r="E178" s="238"/>
      <c r="F178" s="238"/>
      <c r="G178" s="238"/>
      <c r="H178" s="238"/>
      <c r="I178" s="238"/>
      <c r="J178" s="238"/>
      <c r="K178" s="238"/>
      <c r="L178" s="238"/>
      <c r="M178" s="238"/>
      <c r="N178" s="238"/>
      <c r="O178" s="238"/>
      <c r="P178" s="238"/>
      <c r="Q178" s="238"/>
      <c r="R178" s="238"/>
      <c r="S178" s="238"/>
      <c r="T178" s="238"/>
      <c r="U178" s="238"/>
      <c r="V178" s="238"/>
      <c r="W178" s="238"/>
      <c r="X178" s="238"/>
      <c r="Y178" s="238"/>
      <c r="Z178" s="238"/>
    </row>
    <row r="179" spans="1:26" ht="12.75" customHeight="1" x14ac:dyDescent="0.2">
      <c r="A179" s="238"/>
      <c r="B179" s="238"/>
      <c r="C179" s="238"/>
      <c r="D179" s="238"/>
      <c r="E179" s="238"/>
      <c r="F179" s="238"/>
      <c r="G179" s="238"/>
      <c r="H179" s="238"/>
      <c r="I179" s="238"/>
      <c r="J179" s="238"/>
      <c r="K179" s="238"/>
      <c r="L179" s="238"/>
      <c r="M179" s="238"/>
      <c r="N179" s="238"/>
      <c r="O179" s="238"/>
      <c r="P179" s="238"/>
      <c r="Q179" s="238"/>
      <c r="R179" s="238"/>
      <c r="S179" s="238"/>
      <c r="T179" s="238"/>
      <c r="U179" s="238"/>
      <c r="V179" s="238"/>
      <c r="W179" s="238"/>
      <c r="X179" s="238"/>
      <c r="Y179" s="238"/>
      <c r="Z179" s="238"/>
    </row>
    <row r="180" spans="1:26" ht="12.75" customHeight="1" x14ac:dyDescent="0.2">
      <c r="A180" s="238"/>
      <c r="B180" s="238"/>
      <c r="C180" s="238"/>
      <c r="D180" s="238"/>
      <c r="E180" s="238"/>
      <c r="F180" s="238"/>
      <c r="G180" s="238"/>
      <c r="H180" s="238"/>
      <c r="I180" s="238"/>
      <c r="J180" s="238"/>
      <c r="K180" s="238"/>
      <c r="L180" s="238"/>
      <c r="M180" s="238"/>
      <c r="N180" s="238"/>
      <c r="O180" s="238"/>
      <c r="P180" s="238"/>
      <c r="Q180" s="238"/>
      <c r="R180" s="238"/>
      <c r="S180" s="238"/>
      <c r="T180" s="238"/>
      <c r="U180" s="238"/>
      <c r="V180" s="238"/>
      <c r="W180" s="238"/>
      <c r="X180" s="238"/>
      <c r="Y180" s="238"/>
      <c r="Z180" s="238"/>
    </row>
    <row r="181" spans="1:26" ht="12.75" customHeight="1" x14ac:dyDescent="0.2">
      <c r="A181" s="238"/>
      <c r="B181" s="238"/>
      <c r="C181" s="238"/>
      <c r="D181" s="238"/>
      <c r="E181" s="238"/>
      <c r="F181" s="238"/>
      <c r="G181" s="238"/>
      <c r="H181" s="238"/>
      <c r="I181" s="238"/>
      <c r="J181" s="238"/>
      <c r="K181" s="238"/>
      <c r="L181" s="238"/>
      <c r="M181" s="238"/>
      <c r="N181" s="238"/>
      <c r="O181" s="238"/>
      <c r="P181" s="238"/>
      <c r="Q181" s="238"/>
      <c r="R181" s="238"/>
      <c r="S181" s="238"/>
      <c r="T181" s="238"/>
      <c r="U181" s="238"/>
      <c r="V181" s="238"/>
      <c r="W181" s="238"/>
      <c r="X181" s="238"/>
      <c r="Y181" s="238"/>
      <c r="Z181" s="238"/>
    </row>
    <row r="182" spans="1:26" ht="12.75" customHeight="1" x14ac:dyDescent="0.2">
      <c r="A182" s="238"/>
      <c r="B182" s="238"/>
      <c r="C182" s="238"/>
      <c r="D182" s="238"/>
      <c r="E182" s="238"/>
      <c r="F182" s="238"/>
      <c r="G182" s="238"/>
      <c r="H182" s="238"/>
      <c r="I182" s="238"/>
      <c r="J182" s="238"/>
      <c r="K182" s="238"/>
      <c r="L182" s="238"/>
      <c r="M182" s="238"/>
      <c r="N182" s="238"/>
      <c r="O182" s="238"/>
      <c r="P182" s="238"/>
      <c r="Q182" s="238"/>
      <c r="R182" s="238"/>
      <c r="S182" s="238"/>
      <c r="T182" s="238"/>
      <c r="U182" s="238"/>
      <c r="V182" s="238"/>
      <c r="W182" s="238"/>
      <c r="X182" s="238"/>
      <c r="Y182" s="238"/>
      <c r="Z182" s="238"/>
    </row>
    <row r="183" spans="1:26" ht="12.75" customHeight="1" x14ac:dyDescent="0.2">
      <c r="A183" s="238"/>
      <c r="B183" s="238"/>
      <c r="C183" s="238"/>
      <c r="D183" s="238"/>
      <c r="E183" s="238"/>
      <c r="F183" s="238"/>
      <c r="G183" s="238"/>
      <c r="H183" s="238"/>
      <c r="I183" s="238"/>
      <c r="J183" s="238"/>
      <c r="K183" s="238"/>
      <c r="L183" s="238"/>
      <c r="M183" s="238"/>
      <c r="N183" s="238"/>
      <c r="O183" s="238"/>
      <c r="P183" s="238"/>
      <c r="Q183" s="238"/>
      <c r="R183" s="238"/>
      <c r="S183" s="238"/>
      <c r="T183" s="238"/>
      <c r="U183" s="238"/>
      <c r="V183" s="238"/>
      <c r="W183" s="238"/>
      <c r="X183" s="238"/>
      <c r="Y183" s="238"/>
      <c r="Z183" s="238"/>
    </row>
    <row r="184" spans="1:26" ht="12.75" customHeight="1" x14ac:dyDescent="0.2">
      <c r="A184" s="238"/>
      <c r="B184" s="238"/>
      <c r="C184" s="238"/>
      <c r="D184" s="238"/>
      <c r="E184" s="238"/>
      <c r="F184" s="238"/>
      <c r="G184" s="238"/>
      <c r="H184" s="238"/>
      <c r="I184" s="238"/>
      <c r="J184" s="238"/>
      <c r="K184" s="238"/>
      <c r="L184" s="238"/>
      <c r="M184" s="238"/>
      <c r="N184" s="238"/>
      <c r="O184" s="238"/>
      <c r="P184" s="238"/>
      <c r="Q184" s="238"/>
      <c r="R184" s="238"/>
      <c r="S184" s="238"/>
      <c r="T184" s="238"/>
      <c r="U184" s="238"/>
      <c r="V184" s="238"/>
      <c r="W184" s="238"/>
      <c r="X184" s="238"/>
      <c r="Y184" s="238"/>
      <c r="Z184" s="238"/>
    </row>
    <row r="185" spans="1:26" ht="12.75" customHeight="1" x14ac:dyDescent="0.2">
      <c r="A185" s="238"/>
      <c r="B185" s="238"/>
      <c r="C185" s="238"/>
      <c r="D185" s="238"/>
      <c r="E185" s="238"/>
      <c r="F185" s="238"/>
      <c r="G185" s="238"/>
      <c r="H185" s="238"/>
      <c r="I185" s="238"/>
      <c r="J185" s="238"/>
      <c r="K185" s="238"/>
      <c r="L185" s="238"/>
      <c r="M185" s="238"/>
      <c r="N185" s="238"/>
      <c r="O185" s="238"/>
      <c r="P185" s="238"/>
      <c r="Q185" s="238"/>
      <c r="R185" s="238"/>
      <c r="S185" s="238"/>
      <c r="T185" s="238"/>
      <c r="U185" s="238"/>
      <c r="V185" s="238"/>
      <c r="W185" s="238"/>
      <c r="X185" s="238"/>
      <c r="Y185" s="238"/>
      <c r="Z185" s="238"/>
    </row>
    <row r="186" spans="1:26" ht="12.75" customHeight="1" x14ac:dyDescent="0.2">
      <c r="A186" s="238"/>
      <c r="B186" s="238"/>
      <c r="C186" s="238"/>
      <c r="D186" s="238"/>
      <c r="E186" s="238"/>
      <c r="F186" s="238"/>
      <c r="G186" s="238"/>
      <c r="H186" s="238"/>
      <c r="I186" s="238"/>
      <c r="J186" s="238"/>
      <c r="K186" s="238"/>
      <c r="L186" s="238"/>
      <c r="M186" s="238"/>
      <c r="N186" s="238"/>
      <c r="O186" s="238"/>
      <c r="P186" s="238"/>
      <c r="Q186" s="238"/>
      <c r="R186" s="238"/>
      <c r="S186" s="238"/>
      <c r="T186" s="238"/>
      <c r="U186" s="238"/>
      <c r="V186" s="238"/>
      <c r="W186" s="238"/>
      <c r="X186" s="238"/>
      <c r="Y186" s="238"/>
      <c r="Z186" s="238"/>
    </row>
    <row r="187" spans="1:26" ht="12.75" customHeight="1" x14ac:dyDescent="0.2">
      <c r="A187" s="238"/>
      <c r="B187" s="238"/>
      <c r="C187" s="238"/>
      <c r="D187" s="238"/>
      <c r="E187" s="238"/>
      <c r="F187" s="238"/>
      <c r="G187" s="238"/>
      <c r="H187" s="238"/>
      <c r="I187" s="238"/>
      <c r="J187" s="238"/>
      <c r="K187" s="238"/>
      <c r="L187" s="238"/>
      <c r="M187" s="238"/>
      <c r="N187" s="238"/>
      <c r="O187" s="238"/>
      <c r="P187" s="238"/>
      <c r="Q187" s="238"/>
      <c r="R187" s="238"/>
      <c r="S187" s="238"/>
      <c r="T187" s="238"/>
      <c r="U187" s="238"/>
      <c r="V187" s="238"/>
      <c r="W187" s="238"/>
      <c r="X187" s="238"/>
      <c r="Y187" s="238"/>
      <c r="Z187" s="238"/>
    </row>
    <row r="188" spans="1:26" ht="12.75" customHeight="1" x14ac:dyDescent="0.2">
      <c r="A188" s="238"/>
      <c r="B188" s="238"/>
      <c r="C188" s="238"/>
      <c r="D188" s="238"/>
      <c r="E188" s="238"/>
      <c r="F188" s="238"/>
      <c r="G188" s="238"/>
      <c r="H188" s="238"/>
      <c r="I188" s="238"/>
      <c r="J188" s="238"/>
      <c r="K188" s="238"/>
      <c r="L188" s="238"/>
      <c r="M188" s="238"/>
      <c r="N188" s="238"/>
      <c r="O188" s="238"/>
      <c r="P188" s="238"/>
      <c r="Q188" s="238"/>
      <c r="R188" s="238"/>
      <c r="S188" s="238"/>
      <c r="T188" s="238"/>
      <c r="U188" s="238"/>
      <c r="V188" s="238"/>
      <c r="W188" s="238"/>
      <c r="X188" s="238"/>
      <c r="Y188" s="238"/>
      <c r="Z188" s="238"/>
    </row>
    <row r="189" spans="1:26" ht="12.75" customHeight="1" x14ac:dyDescent="0.2">
      <c r="A189" s="238"/>
      <c r="B189" s="238"/>
      <c r="C189" s="238"/>
      <c r="D189" s="238"/>
      <c r="E189" s="238"/>
      <c r="F189" s="238"/>
      <c r="G189" s="238"/>
      <c r="H189" s="238"/>
      <c r="I189" s="238"/>
      <c r="J189" s="238"/>
      <c r="K189" s="238"/>
      <c r="L189" s="238"/>
      <c r="M189" s="238"/>
      <c r="N189" s="238"/>
      <c r="O189" s="238"/>
      <c r="P189" s="238"/>
      <c r="Q189" s="238"/>
      <c r="R189" s="238"/>
      <c r="S189" s="238"/>
      <c r="T189" s="238"/>
      <c r="U189" s="238"/>
      <c r="V189" s="238"/>
      <c r="W189" s="238"/>
      <c r="X189" s="238"/>
      <c r="Y189" s="238"/>
      <c r="Z189" s="238"/>
    </row>
    <row r="190" spans="1:26" ht="12.75" customHeight="1" x14ac:dyDescent="0.2">
      <c r="A190" s="238"/>
      <c r="B190" s="238"/>
      <c r="C190" s="238"/>
      <c r="D190" s="238"/>
      <c r="E190" s="238"/>
      <c r="F190" s="238"/>
      <c r="G190" s="238"/>
      <c r="H190" s="238"/>
      <c r="I190" s="238"/>
      <c r="J190" s="238"/>
      <c r="K190" s="238"/>
      <c r="L190" s="238"/>
      <c r="M190" s="238"/>
      <c r="N190" s="238"/>
      <c r="O190" s="238"/>
      <c r="P190" s="238"/>
      <c r="Q190" s="238"/>
      <c r="R190" s="238"/>
      <c r="S190" s="238"/>
      <c r="T190" s="238"/>
      <c r="U190" s="238"/>
      <c r="V190" s="238"/>
      <c r="W190" s="238"/>
      <c r="X190" s="238"/>
      <c r="Y190" s="238"/>
      <c r="Z190" s="238"/>
    </row>
    <row r="191" spans="1:26" ht="12.75" customHeight="1" x14ac:dyDescent="0.2">
      <c r="A191" s="238"/>
      <c r="B191" s="238"/>
      <c r="C191" s="238"/>
      <c r="D191" s="238"/>
      <c r="E191" s="238"/>
      <c r="F191" s="238"/>
      <c r="G191" s="238"/>
      <c r="H191" s="238"/>
      <c r="I191" s="238"/>
      <c r="J191" s="238"/>
      <c r="K191" s="238"/>
      <c r="L191" s="238"/>
      <c r="M191" s="238"/>
      <c r="N191" s="238"/>
      <c r="O191" s="238"/>
      <c r="P191" s="238"/>
      <c r="Q191" s="238"/>
      <c r="R191" s="238"/>
      <c r="S191" s="238"/>
      <c r="T191" s="238"/>
      <c r="U191" s="238"/>
      <c r="V191" s="238"/>
      <c r="W191" s="238"/>
      <c r="X191" s="238"/>
      <c r="Y191" s="238"/>
      <c r="Z191" s="238"/>
    </row>
    <row r="192" spans="1:26" ht="12.75" customHeight="1" x14ac:dyDescent="0.2">
      <c r="A192" s="238"/>
      <c r="B192" s="238"/>
      <c r="C192" s="238"/>
      <c r="D192" s="238"/>
      <c r="E192" s="238"/>
      <c r="F192" s="238"/>
      <c r="G192" s="238"/>
      <c r="H192" s="238"/>
      <c r="I192" s="238"/>
      <c r="J192" s="238"/>
      <c r="K192" s="238"/>
      <c r="L192" s="238"/>
      <c r="M192" s="238"/>
      <c r="N192" s="238"/>
      <c r="O192" s="238"/>
      <c r="P192" s="238"/>
      <c r="Q192" s="238"/>
      <c r="R192" s="238"/>
      <c r="S192" s="238"/>
      <c r="T192" s="238"/>
      <c r="U192" s="238"/>
      <c r="V192" s="238"/>
      <c r="W192" s="238"/>
      <c r="X192" s="238"/>
      <c r="Y192" s="238"/>
      <c r="Z192" s="238"/>
    </row>
    <row r="193" spans="1:26" ht="12.75" customHeight="1" x14ac:dyDescent="0.2">
      <c r="A193" s="238"/>
      <c r="B193" s="238"/>
      <c r="C193" s="238"/>
      <c r="D193" s="238"/>
      <c r="E193" s="238"/>
      <c r="F193" s="238"/>
      <c r="G193" s="238"/>
      <c r="H193" s="238"/>
      <c r="I193" s="238"/>
      <c r="J193" s="238"/>
      <c r="K193" s="238"/>
      <c r="L193" s="238"/>
      <c r="M193" s="238"/>
      <c r="N193" s="238"/>
      <c r="O193" s="238"/>
      <c r="P193" s="238"/>
      <c r="Q193" s="238"/>
      <c r="R193" s="238"/>
      <c r="S193" s="238"/>
      <c r="T193" s="238"/>
      <c r="U193" s="238"/>
      <c r="V193" s="238"/>
      <c r="W193" s="238"/>
      <c r="X193" s="238"/>
      <c r="Y193" s="238"/>
      <c r="Z193" s="238"/>
    </row>
    <row r="194" spans="1:26" ht="12.75" customHeight="1" x14ac:dyDescent="0.2">
      <c r="A194" s="238"/>
      <c r="B194" s="238"/>
      <c r="C194" s="238"/>
      <c r="D194" s="238"/>
      <c r="E194" s="238"/>
      <c r="F194" s="238"/>
      <c r="G194" s="238"/>
      <c r="H194" s="238"/>
      <c r="I194" s="238"/>
      <c r="J194" s="238"/>
      <c r="K194" s="238"/>
      <c r="L194" s="238"/>
      <c r="M194" s="238"/>
      <c r="N194" s="238"/>
      <c r="O194" s="238"/>
      <c r="P194" s="238"/>
      <c r="Q194" s="238"/>
      <c r="R194" s="238"/>
      <c r="S194" s="238"/>
      <c r="T194" s="238"/>
      <c r="U194" s="238"/>
      <c r="V194" s="238"/>
      <c r="W194" s="238"/>
      <c r="X194" s="238"/>
      <c r="Y194" s="238"/>
      <c r="Z194" s="238"/>
    </row>
    <row r="195" spans="1:26" ht="12.75" customHeight="1" x14ac:dyDescent="0.2">
      <c r="A195" s="238"/>
      <c r="B195" s="238"/>
      <c r="C195" s="238"/>
      <c r="D195" s="238"/>
      <c r="E195" s="238"/>
      <c r="F195" s="238"/>
      <c r="G195" s="238"/>
      <c r="H195" s="238"/>
      <c r="I195" s="238"/>
      <c r="J195" s="238"/>
      <c r="K195" s="238"/>
      <c r="L195" s="238"/>
      <c r="M195" s="238"/>
      <c r="N195" s="238"/>
      <c r="O195" s="238"/>
      <c r="P195" s="238"/>
      <c r="Q195" s="238"/>
      <c r="R195" s="238"/>
      <c r="S195" s="238"/>
      <c r="T195" s="238"/>
      <c r="U195" s="238"/>
      <c r="V195" s="238"/>
      <c r="W195" s="238"/>
      <c r="X195" s="238"/>
      <c r="Y195" s="238"/>
      <c r="Z195" s="238"/>
    </row>
    <row r="196" spans="1:26" ht="12.75" customHeight="1" x14ac:dyDescent="0.2">
      <c r="A196" s="238"/>
      <c r="B196" s="238"/>
      <c r="C196" s="238"/>
      <c r="D196" s="238"/>
      <c r="E196" s="238"/>
      <c r="F196" s="238"/>
      <c r="G196" s="238"/>
      <c r="H196" s="238"/>
      <c r="I196" s="238"/>
      <c r="J196" s="238"/>
      <c r="K196" s="238"/>
      <c r="L196" s="238"/>
      <c r="M196" s="238"/>
      <c r="N196" s="238"/>
      <c r="O196" s="238"/>
      <c r="P196" s="238"/>
      <c r="Q196" s="238"/>
      <c r="R196" s="238"/>
      <c r="S196" s="238"/>
      <c r="T196" s="238"/>
      <c r="U196" s="238"/>
      <c r="V196" s="238"/>
      <c r="W196" s="238"/>
      <c r="X196" s="238"/>
      <c r="Y196" s="238"/>
      <c r="Z196" s="238"/>
    </row>
    <row r="197" spans="1:26" ht="12.75" customHeight="1" x14ac:dyDescent="0.2">
      <c r="A197" s="238"/>
      <c r="B197" s="238"/>
      <c r="C197" s="238"/>
      <c r="D197" s="238"/>
      <c r="E197" s="238"/>
      <c r="F197" s="238"/>
      <c r="G197" s="238"/>
      <c r="H197" s="238"/>
      <c r="I197" s="238"/>
      <c r="J197" s="238"/>
      <c r="K197" s="238"/>
      <c r="L197" s="238"/>
      <c r="M197" s="238"/>
      <c r="N197" s="238"/>
      <c r="O197" s="238"/>
      <c r="P197" s="238"/>
      <c r="Q197" s="238"/>
      <c r="R197" s="238"/>
      <c r="S197" s="238"/>
      <c r="T197" s="238"/>
      <c r="U197" s="238"/>
      <c r="V197" s="238"/>
      <c r="W197" s="238"/>
      <c r="X197" s="238"/>
      <c r="Y197" s="238"/>
      <c r="Z197" s="238"/>
    </row>
    <row r="198" spans="1:26" ht="12.75" customHeight="1" x14ac:dyDescent="0.2">
      <c r="A198" s="238"/>
      <c r="B198" s="238"/>
      <c r="C198" s="238"/>
      <c r="D198" s="238"/>
      <c r="E198" s="238"/>
      <c r="F198" s="238"/>
      <c r="G198" s="238"/>
      <c r="H198" s="238"/>
      <c r="I198" s="238"/>
      <c r="J198" s="238"/>
      <c r="K198" s="238"/>
      <c r="L198" s="238"/>
      <c r="M198" s="238"/>
      <c r="N198" s="238"/>
      <c r="O198" s="238"/>
      <c r="P198" s="238"/>
      <c r="Q198" s="238"/>
      <c r="R198" s="238"/>
      <c r="S198" s="238"/>
      <c r="T198" s="238"/>
      <c r="U198" s="238"/>
      <c r="V198" s="238"/>
      <c r="W198" s="238"/>
      <c r="X198" s="238"/>
      <c r="Y198" s="238"/>
      <c r="Z198" s="238"/>
    </row>
    <row r="199" spans="1:26" ht="12.75" customHeight="1" x14ac:dyDescent="0.2">
      <c r="A199" s="238"/>
      <c r="B199" s="238"/>
      <c r="C199" s="238"/>
      <c r="D199" s="238"/>
      <c r="E199" s="238"/>
      <c r="F199" s="238"/>
      <c r="G199" s="238"/>
      <c r="H199" s="238"/>
      <c r="I199" s="238"/>
      <c r="J199" s="238"/>
      <c r="K199" s="238"/>
      <c r="L199" s="238"/>
      <c r="M199" s="238"/>
      <c r="N199" s="238"/>
      <c r="O199" s="238"/>
      <c r="P199" s="238"/>
      <c r="Q199" s="238"/>
      <c r="R199" s="238"/>
      <c r="S199" s="238"/>
      <c r="T199" s="238"/>
      <c r="U199" s="238"/>
      <c r="V199" s="238"/>
      <c r="W199" s="238"/>
      <c r="X199" s="238"/>
      <c r="Y199" s="238"/>
      <c r="Z199" s="238"/>
    </row>
    <row r="200" spans="1:26" ht="12.75" customHeight="1" x14ac:dyDescent="0.2">
      <c r="A200" s="238"/>
      <c r="B200" s="238"/>
      <c r="C200" s="238"/>
      <c r="D200" s="238"/>
      <c r="E200" s="238"/>
      <c r="F200" s="238"/>
      <c r="G200" s="238"/>
      <c r="H200" s="238"/>
      <c r="I200" s="238"/>
      <c r="J200" s="238"/>
      <c r="K200" s="238"/>
      <c r="L200" s="238"/>
      <c r="M200" s="238"/>
      <c r="N200" s="238"/>
      <c r="O200" s="238"/>
      <c r="P200" s="238"/>
      <c r="Q200" s="238"/>
      <c r="R200" s="238"/>
      <c r="S200" s="238"/>
      <c r="T200" s="238"/>
      <c r="U200" s="238"/>
      <c r="V200" s="238"/>
      <c r="W200" s="238"/>
      <c r="X200" s="238"/>
      <c r="Y200" s="238"/>
      <c r="Z200" s="238"/>
    </row>
    <row r="201" spans="1:26" ht="12.75" customHeight="1" x14ac:dyDescent="0.2">
      <c r="A201" s="238"/>
      <c r="B201" s="238"/>
      <c r="C201" s="238"/>
      <c r="D201" s="238"/>
      <c r="E201" s="238"/>
      <c r="F201" s="238"/>
      <c r="G201" s="238"/>
      <c r="H201" s="238"/>
      <c r="I201" s="238"/>
      <c r="J201" s="238"/>
      <c r="K201" s="238"/>
      <c r="L201" s="238"/>
      <c r="M201" s="238"/>
      <c r="N201" s="238"/>
      <c r="O201" s="238"/>
      <c r="P201" s="238"/>
      <c r="Q201" s="238"/>
      <c r="R201" s="238"/>
      <c r="S201" s="238"/>
      <c r="T201" s="238"/>
      <c r="U201" s="238"/>
      <c r="V201" s="238"/>
      <c r="W201" s="238"/>
      <c r="X201" s="238"/>
      <c r="Y201" s="238"/>
      <c r="Z201" s="238"/>
    </row>
    <row r="202" spans="1:26" ht="12.75" customHeight="1" x14ac:dyDescent="0.2">
      <c r="A202" s="238"/>
      <c r="B202" s="238"/>
      <c r="C202" s="238"/>
      <c r="D202" s="238"/>
      <c r="E202" s="238"/>
      <c r="F202" s="238"/>
      <c r="G202" s="238"/>
      <c r="H202" s="238"/>
      <c r="I202" s="238"/>
      <c r="J202" s="238"/>
      <c r="K202" s="238"/>
      <c r="L202" s="238"/>
      <c r="M202" s="238"/>
      <c r="N202" s="238"/>
      <c r="O202" s="238"/>
      <c r="P202" s="238"/>
      <c r="Q202" s="238"/>
      <c r="R202" s="238"/>
      <c r="S202" s="238"/>
      <c r="T202" s="238"/>
      <c r="U202" s="238"/>
      <c r="V202" s="238"/>
      <c r="W202" s="238"/>
      <c r="X202" s="238"/>
      <c r="Y202" s="238"/>
      <c r="Z202" s="238"/>
    </row>
    <row r="203" spans="1:26" ht="12.75" customHeight="1" x14ac:dyDescent="0.2">
      <c r="A203" s="238"/>
      <c r="B203" s="238"/>
      <c r="C203" s="238"/>
      <c r="D203" s="238"/>
      <c r="E203" s="238"/>
      <c r="F203" s="238"/>
      <c r="G203" s="238"/>
      <c r="H203" s="238"/>
      <c r="I203" s="238"/>
      <c r="J203" s="238"/>
      <c r="K203" s="238"/>
      <c r="L203" s="238"/>
      <c r="M203" s="238"/>
      <c r="N203" s="238"/>
      <c r="O203" s="238"/>
      <c r="P203" s="238"/>
      <c r="Q203" s="238"/>
      <c r="R203" s="238"/>
      <c r="S203" s="238"/>
      <c r="T203" s="238"/>
      <c r="U203" s="238"/>
      <c r="V203" s="238"/>
      <c r="W203" s="238"/>
      <c r="X203" s="238"/>
      <c r="Y203" s="238"/>
      <c r="Z203" s="238"/>
    </row>
    <row r="204" spans="1:26" ht="12.75" customHeight="1" x14ac:dyDescent="0.2">
      <c r="A204" s="238"/>
      <c r="B204" s="238"/>
      <c r="C204" s="238"/>
      <c r="D204" s="238"/>
      <c r="E204" s="238"/>
      <c r="F204" s="238"/>
      <c r="G204" s="238"/>
      <c r="H204" s="238"/>
      <c r="I204" s="238"/>
      <c r="J204" s="238"/>
      <c r="K204" s="238"/>
      <c r="L204" s="238"/>
      <c r="M204" s="238"/>
      <c r="N204" s="238"/>
      <c r="O204" s="238"/>
      <c r="P204" s="238"/>
      <c r="Q204" s="238"/>
      <c r="R204" s="238"/>
      <c r="S204" s="238"/>
      <c r="T204" s="238"/>
      <c r="U204" s="238"/>
      <c r="V204" s="238"/>
      <c r="W204" s="238"/>
      <c r="X204" s="238"/>
      <c r="Y204" s="238"/>
      <c r="Z204" s="238"/>
    </row>
    <row r="205" spans="1:26" ht="12.75" customHeight="1" x14ac:dyDescent="0.2">
      <c r="A205" s="238"/>
      <c r="B205" s="238"/>
      <c r="C205" s="238"/>
      <c r="D205" s="238"/>
      <c r="E205" s="238"/>
      <c r="F205" s="238"/>
      <c r="G205" s="238"/>
      <c r="H205" s="238"/>
      <c r="I205" s="238"/>
      <c r="J205" s="238"/>
      <c r="K205" s="238"/>
      <c r="L205" s="238"/>
      <c r="M205" s="238"/>
      <c r="N205" s="238"/>
      <c r="O205" s="238"/>
      <c r="P205" s="238"/>
      <c r="Q205" s="238"/>
      <c r="R205" s="238"/>
      <c r="S205" s="238"/>
      <c r="T205" s="238"/>
      <c r="U205" s="238"/>
      <c r="V205" s="238"/>
      <c r="W205" s="238"/>
      <c r="X205" s="238"/>
      <c r="Y205" s="238"/>
      <c r="Z205" s="238"/>
    </row>
    <row r="206" spans="1:26" ht="12.75" customHeight="1" x14ac:dyDescent="0.2">
      <c r="A206" s="238"/>
      <c r="B206" s="238"/>
      <c r="C206" s="238"/>
      <c r="D206" s="238"/>
      <c r="E206" s="238"/>
      <c r="F206" s="238"/>
      <c r="G206" s="238"/>
      <c r="H206" s="238"/>
      <c r="I206" s="238"/>
      <c r="J206" s="238"/>
      <c r="K206" s="238"/>
      <c r="L206" s="238"/>
      <c r="M206" s="238"/>
      <c r="N206" s="238"/>
      <c r="O206" s="238"/>
      <c r="P206" s="238"/>
      <c r="Q206" s="238"/>
      <c r="R206" s="238"/>
      <c r="S206" s="238"/>
      <c r="T206" s="238"/>
      <c r="U206" s="238"/>
      <c r="V206" s="238"/>
      <c r="W206" s="238"/>
      <c r="X206" s="238"/>
      <c r="Y206" s="238"/>
      <c r="Z206" s="238"/>
    </row>
    <row r="207" spans="1:26" ht="12.75" customHeight="1" x14ac:dyDescent="0.2">
      <c r="A207" s="238"/>
      <c r="B207" s="238"/>
      <c r="C207" s="238"/>
      <c r="D207" s="238"/>
      <c r="E207" s="238"/>
      <c r="F207" s="238"/>
      <c r="G207" s="238"/>
      <c r="H207" s="238"/>
      <c r="I207" s="238"/>
      <c r="J207" s="238"/>
      <c r="K207" s="238"/>
      <c r="L207" s="238"/>
      <c r="M207" s="238"/>
      <c r="N207" s="238"/>
      <c r="O207" s="238"/>
      <c r="P207" s="238"/>
      <c r="Q207" s="238"/>
      <c r="R207" s="238"/>
      <c r="S207" s="238"/>
      <c r="T207" s="238"/>
      <c r="U207" s="238"/>
      <c r="V207" s="238"/>
      <c r="W207" s="238"/>
      <c r="X207" s="238"/>
      <c r="Y207" s="238"/>
      <c r="Z207" s="238"/>
    </row>
    <row r="208" spans="1:26" ht="12.75" customHeight="1" x14ac:dyDescent="0.2">
      <c r="A208" s="238"/>
      <c r="B208" s="238"/>
      <c r="C208" s="238"/>
      <c r="D208" s="238"/>
      <c r="E208" s="238"/>
      <c r="F208" s="238"/>
      <c r="G208" s="238"/>
      <c r="H208" s="238"/>
      <c r="I208" s="238"/>
      <c r="J208" s="238"/>
      <c r="K208" s="238"/>
      <c r="L208" s="238"/>
      <c r="M208" s="238"/>
      <c r="N208" s="238"/>
      <c r="O208" s="238"/>
      <c r="P208" s="238"/>
      <c r="Q208" s="238"/>
      <c r="R208" s="238"/>
      <c r="S208" s="238"/>
      <c r="T208" s="238"/>
      <c r="U208" s="238"/>
      <c r="V208" s="238"/>
      <c r="W208" s="238"/>
      <c r="X208" s="238"/>
      <c r="Y208" s="238"/>
      <c r="Z208" s="238"/>
    </row>
    <row r="209" spans="1:26" ht="12.75" customHeight="1" x14ac:dyDescent="0.2">
      <c r="A209" s="238"/>
      <c r="B209" s="238"/>
      <c r="C209" s="238"/>
      <c r="D209" s="238"/>
      <c r="E209" s="238"/>
      <c r="F209" s="238"/>
      <c r="G209" s="238"/>
      <c r="H209" s="238"/>
      <c r="I209" s="238"/>
      <c r="J209" s="238"/>
      <c r="K209" s="238"/>
      <c r="L209" s="238"/>
      <c r="M209" s="238"/>
      <c r="N209" s="238"/>
      <c r="O209" s="238"/>
      <c r="P209" s="238"/>
      <c r="Q209" s="238"/>
      <c r="R209" s="238"/>
      <c r="S209" s="238"/>
      <c r="T209" s="238"/>
      <c r="U209" s="238"/>
      <c r="V209" s="238"/>
      <c r="W209" s="238"/>
      <c r="X209" s="238"/>
      <c r="Y209" s="238"/>
      <c r="Z209" s="238"/>
    </row>
    <row r="210" spans="1:26" ht="12.75" customHeight="1" x14ac:dyDescent="0.2">
      <c r="A210" s="238"/>
      <c r="B210" s="238"/>
      <c r="C210" s="238"/>
      <c r="D210" s="238"/>
      <c r="E210" s="238"/>
      <c r="F210" s="238"/>
      <c r="G210" s="238"/>
      <c r="H210" s="238"/>
      <c r="I210" s="238"/>
      <c r="J210" s="238"/>
      <c r="K210" s="238"/>
      <c r="L210" s="238"/>
      <c r="M210" s="238"/>
      <c r="N210" s="238"/>
      <c r="O210" s="238"/>
      <c r="P210" s="238"/>
      <c r="Q210" s="238"/>
      <c r="R210" s="238"/>
      <c r="S210" s="238"/>
      <c r="T210" s="238"/>
      <c r="U210" s="238"/>
      <c r="V210" s="238"/>
      <c r="W210" s="238"/>
      <c r="X210" s="238"/>
      <c r="Y210" s="238"/>
      <c r="Z210" s="238"/>
    </row>
    <row r="211" spans="1:26" ht="12.75" customHeight="1" x14ac:dyDescent="0.2">
      <c r="A211" s="238"/>
      <c r="B211" s="238"/>
      <c r="C211" s="238"/>
      <c r="D211" s="238"/>
      <c r="E211" s="238"/>
      <c r="F211" s="238"/>
      <c r="G211" s="238"/>
      <c r="H211" s="238"/>
      <c r="I211" s="238"/>
      <c r="J211" s="238"/>
      <c r="K211" s="238"/>
      <c r="L211" s="238"/>
      <c r="M211" s="238"/>
      <c r="N211" s="238"/>
      <c r="O211" s="238"/>
      <c r="P211" s="238"/>
      <c r="Q211" s="238"/>
      <c r="R211" s="238"/>
      <c r="S211" s="238"/>
      <c r="T211" s="238"/>
      <c r="U211" s="238"/>
      <c r="V211" s="238"/>
      <c r="W211" s="238"/>
      <c r="X211" s="238"/>
      <c r="Y211" s="238"/>
      <c r="Z211" s="238"/>
    </row>
    <row r="212" spans="1:26" ht="12.75" customHeight="1" x14ac:dyDescent="0.2">
      <c r="A212" s="238"/>
      <c r="B212" s="238"/>
      <c r="C212" s="238"/>
      <c r="D212" s="238"/>
      <c r="E212" s="238"/>
      <c r="F212" s="238"/>
      <c r="G212" s="238"/>
      <c r="H212" s="238"/>
      <c r="I212" s="238"/>
      <c r="J212" s="238"/>
      <c r="K212" s="238"/>
      <c r="L212" s="238"/>
      <c r="M212" s="238"/>
      <c r="N212" s="238"/>
      <c r="O212" s="238"/>
      <c r="P212" s="238"/>
      <c r="Q212" s="238"/>
      <c r="R212" s="238"/>
      <c r="S212" s="238"/>
      <c r="T212" s="238"/>
      <c r="U212" s="238"/>
      <c r="V212" s="238"/>
      <c r="W212" s="238"/>
      <c r="X212" s="238"/>
      <c r="Y212" s="238"/>
      <c r="Z212" s="238"/>
    </row>
    <row r="213" spans="1:26" ht="12.75" customHeight="1" x14ac:dyDescent="0.2">
      <c r="A213" s="238"/>
      <c r="B213" s="238"/>
      <c r="C213" s="238"/>
      <c r="D213" s="238"/>
      <c r="E213" s="238"/>
      <c r="F213" s="238"/>
      <c r="G213" s="238"/>
      <c r="H213" s="238"/>
      <c r="I213" s="238"/>
      <c r="J213" s="238"/>
      <c r="K213" s="238"/>
      <c r="L213" s="238"/>
      <c r="M213" s="238"/>
      <c r="N213" s="238"/>
      <c r="O213" s="238"/>
      <c r="P213" s="238"/>
      <c r="Q213" s="238"/>
      <c r="R213" s="238"/>
      <c r="S213" s="238"/>
      <c r="T213" s="238"/>
      <c r="U213" s="238"/>
      <c r="V213" s="238"/>
      <c r="W213" s="238"/>
      <c r="X213" s="238"/>
      <c r="Y213" s="238"/>
      <c r="Z213" s="238"/>
    </row>
    <row r="214" spans="1:26" ht="12.75" customHeight="1" x14ac:dyDescent="0.2">
      <c r="A214" s="238"/>
      <c r="B214" s="238"/>
      <c r="C214" s="238"/>
      <c r="D214" s="238"/>
      <c r="E214" s="238"/>
      <c r="F214" s="238"/>
      <c r="G214" s="238"/>
      <c r="H214" s="238"/>
      <c r="I214" s="238"/>
      <c r="J214" s="238"/>
      <c r="K214" s="238"/>
      <c r="L214" s="238"/>
      <c r="M214" s="238"/>
      <c r="N214" s="238"/>
      <c r="O214" s="238"/>
      <c r="P214" s="238"/>
      <c r="Q214" s="238"/>
      <c r="R214" s="238"/>
      <c r="S214" s="238"/>
      <c r="T214" s="238"/>
      <c r="U214" s="238"/>
      <c r="V214" s="238"/>
      <c r="W214" s="238"/>
      <c r="X214" s="238"/>
      <c r="Y214" s="238"/>
      <c r="Z214" s="238"/>
    </row>
    <row r="215" spans="1:26" ht="12.75" customHeight="1" x14ac:dyDescent="0.2">
      <c r="A215" s="238"/>
      <c r="B215" s="238"/>
      <c r="C215" s="238"/>
      <c r="D215" s="238"/>
      <c r="E215" s="238"/>
      <c r="F215" s="238"/>
      <c r="G215" s="238"/>
      <c r="H215" s="238"/>
      <c r="I215" s="238"/>
      <c r="J215" s="238"/>
      <c r="K215" s="238"/>
      <c r="L215" s="238"/>
      <c r="M215" s="238"/>
      <c r="N215" s="238"/>
      <c r="O215" s="238"/>
      <c r="P215" s="238"/>
      <c r="Q215" s="238"/>
      <c r="R215" s="238"/>
      <c r="S215" s="238"/>
      <c r="T215" s="238"/>
      <c r="U215" s="238"/>
      <c r="V215" s="238"/>
      <c r="W215" s="238"/>
      <c r="X215" s="238"/>
      <c r="Y215" s="238"/>
      <c r="Z215" s="238"/>
    </row>
    <row r="216" spans="1:26" ht="12.75" customHeight="1" x14ac:dyDescent="0.2">
      <c r="A216" s="238"/>
      <c r="B216" s="238"/>
      <c r="C216" s="238"/>
      <c r="D216" s="238"/>
      <c r="E216" s="238"/>
      <c r="F216" s="238"/>
      <c r="G216" s="238"/>
      <c r="H216" s="238"/>
      <c r="I216" s="238"/>
      <c r="J216" s="238"/>
      <c r="K216" s="238"/>
      <c r="L216" s="238"/>
      <c r="M216" s="238"/>
      <c r="N216" s="238"/>
      <c r="O216" s="238"/>
      <c r="P216" s="238"/>
      <c r="Q216" s="238"/>
      <c r="R216" s="238"/>
      <c r="S216" s="238"/>
      <c r="T216" s="238"/>
      <c r="U216" s="238"/>
      <c r="V216" s="238"/>
      <c r="W216" s="238"/>
      <c r="X216" s="238"/>
      <c r="Y216" s="238"/>
      <c r="Z216" s="238"/>
    </row>
    <row r="217" spans="1:26" ht="12.75" customHeight="1" x14ac:dyDescent="0.2">
      <c r="A217" s="238"/>
      <c r="B217" s="238"/>
      <c r="C217" s="238"/>
      <c r="D217" s="238"/>
      <c r="E217" s="238"/>
      <c r="F217" s="238"/>
      <c r="G217" s="238"/>
      <c r="H217" s="238"/>
      <c r="I217" s="238"/>
      <c r="J217" s="238"/>
      <c r="K217" s="238"/>
      <c r="L217" s="238"/>
      <c r="M217" s="238"/>
      <c r="N217" s="238"/>
      <c r="O217" s="238"/>
      <c r="P217" s="238"/>
      <c r="Q217" s="238"/>
      <c r="R217" s="238"/>
      <c r="S217" s="238"/>
      <c r="T217" s="238"/>
      <c r="U217" s="238"/>
      <c r="V217" s="238"/>
      <c r="W217" s="238"/>
      <c r="X217" s="238"/>
      <c r="Y217" s="238"/>
      <c r="Z217" s="238"/>
    </row>
    <row r="218" spans="1:26" ht="12.75" customHeight="1" x14ac:dyDescent="0.2">
      <c r="A218" s="238"/>
      <c r="B218" s="238"/>
      <c r="C218" s="238"/>
      <c r="D218" s="238"/>
      <c r="E218" s="238"/>
      <c r="F218" s="238"/>
      <c r="G218" s="238"/>
      <c r="H218" s="238"/>
      <c r="I218" s="238"/>
      <c r="J218" s="238"/>
      <c r="K218" s="238"/>
      <c r="L218" s="238"/>
      <c r="M218" s="238"/>
      <c r="N218" s="238"/>
      <c r="O218" s="238"/>
      <c r="P218" s="238"/>
      <c r="Q218" s="238"/>
      <c r="R218" s="238"/>
      <c r="S218" s="238"/>
      <c r="T218" s="238"/>
      <c r="U218" s="238"/>
      <c r="V218" s="238"/>
      <c r="W218" s="238"/>
      <c r="X218" s="238"/>
      <c r="Y218" s="238"/>
      <c r="Z218" s="238"/>
    </row>
    <row r="219" spans="1:26" ht="12.75" customHeight="1" x14ac:dyDescent="0.2">
      <c r="A219" s="238"/>
      <c r="B219" s="238"/>
      <c r="C219" s="238"/>
      <c r="D219" s="238"/>
      <c r="E219" s="238"/>
      <c r="F219" s="238"/>
      <c r="G219" s="238"/>
      <c r="H219" s="238"/>
      <c r="I219" s="238"/>
      <c r="J219" s="238"/>
      <c r="K219" s="238"/>
      <c r="L219" s="238"/>
      <c r="M219" s="238"/>
      <c r="N219" s="238"/>
      <c r="O219" s="238"/>
      <c r="P219" s="238"/>
      <c r="Q219" s="238"/>
      <c r="R219" s="238"/>
      <c r="S219" s="238"/>
      <c r="T219" s="238"/>
      <c r="U219" s="238"/>
      <c r="V219" s="238"/>
      <c r="W219" s="238"/>
      <c r="X219" s="238"/>
      <c r="Y219" s="238"/>
      <c r="Z219" s="238"/>
    </row>
    <row r="220" spans="1:26" ht="12.75" customHeight="1" x14ac:dyDescent="0.2">
      <c r="A220" s="238"/>
      <c r="B220" s="238"/>
      <c r="C220" s="238"/>
      <c r="D220" s="238"/>
      <c r="E220" s="238"/>
      <c r="F220" s="238"/>
      <c r="G220" s="238"/>
      <c r="H220" s="238"/>
      <c r="I220" s="238"/>
      <c r="J220" s="238"/>
      <c r="K220" s="238"/>
      <c r="L220" s="238"/>
      <c r="M220" s="238"/>
      <c r="N220" s="238"/>
      <c r="O220" s="238"/>
      <c r="P220" s="238"/>
      <c r="Q220" s="238"/>
      <c r="R220" s="238"/>
      <c r="S220" s="238"/>
      <c r="T220" s="238"/>
      <c r="U220" s="238"/>
      <c r="V220" s="238"/>
      <c r="W220" s="238"/>
      <c r="X220" s="238"/>
      <c r="Y220" s="238"/>
      <c r="Z220" s="238"/>
    </row>
    <row r="221" spans="1:26" ht="12.75" customHeight="1" x14ac:dyDescent="0.2">
      <c r="A221" s="238"/>
      <c r="B221" s="238"/>
      <c r="C221" s="238"/>
      <c r="D221" s="238"/>
      <c r="E221" s="238"/>
      <c r="F221" s="238"/>
      <c r="G221" s="238"/>
      <c r="H221" s="238"/>
      <c r="I221" s="238"/>
      <c r="J221" s="238"/>
      <c r="K221" s="238"/>
      <c r="L221" s="238"/>
      <c r="M221" s="238"/>
      <c r="N221" s="238"/>
      <c r="O221" s="238"/>
      <c r="P221" s="238"/>
      <c r="Q221" s="238"/>
      <c r="R221" s="238"/>
      <c r="S221" s="238"/>
      <c r="T221" s="238"/>
      <c r="U221" s="238"/>
      <c r="V221" s="238"/>
      <c r="W221" s="238"/>
      <c r="X221" s="238"/>
      <c r="Y221" s="238"/>
      <c r="Z221" s="238"/>
    </row>
    <row r="222" spans="1:26" ht="12.75" customHeight="1" x14ac:dyDescent="0.2">
      <c r="A222" s="238"/>
      <c r="B222" s="238"/>
      <c r="C222" s="238"/>
      <c r="D222" s="238"/>
      <c r="E222" s="238"/>
      <c r="F222" s="238"/>
      <c r="G222" s="238"/>
      <c r="H222" s="238"/>
      <c r="I222" s="238"/>
      <c r="J222" s="238"/>
      <c r="K222" s="238"/>
      <c r="L222" s="238"/>
      <c r="M222" s="238"/>
      <c r="N222" s="238"/>
      <c r="O222" s="238"/>
      <c r="P222" s="238"/>
      <c r="Q222" s="238"/>
      <c r="R222" s="238"/>
      <c r="S222" s="238"/>
      <c r="T222" s="238"/>
      <c r="U222" s="238"/>
      <c r="V222" s="238"/>
      <c r="W222" s="238"/>
      <c r="X222" s="238"/>
      <c r="Y222" s="238"/>
      <c r="Z222" s="238"/>
    </row>
    <row r="223" spans="1:26" ht="12.75" customHeight="1" x14ac:dyDescent="0.2">
      <c r="A223" s="238"/>
      <c r="B223" s="238"/>
      <c r="C223" s="238"/>
      <c r="D223" s="238"/>
      <c r="E223" s="238"/>
      <c r="F223" s="238"/>
      <c r="G223" s="238"/>
      <c r="H223" s="238"/>
      <c r="I223" s="238"/>
      <c r="J223" s="238"/>
      <c r="K223" s="238"/>
      <c r="L223" s="238"/>
      <c r="M223" s="238"/>
      <c r="N223" s="238"/>
      <c r="O223" s="238"/>
      <c r="P223" s="238"/>
      <c r="Q223" s="238"/>
      <c r="R223" s="238"/>
      <c r="S223" s="238"/>
      <c r="T223" s="238"/>
      <c r="U223" s="238"/>
      <c r="V223" s="238"/>
      <c r="W223" s="238"/>
      <c r="X223" s="238"/>
      <c r="Y223" s="238"/>
      <c r="Z223" s="238"/>
    </row>
    <row r="224" spans="1:26" ht="12.75" customHeight="1" x14ac:dyDescent="0.2">
      <c r="A224" s="238"/>
      <c r="B224" s="238"/>
      <c r="C224" s="238"/>
      <c r="D224" s="238"/>
      <c r="E224" s="238"/>
      <c r="F224" s="238"/>
      <c r="G224" s="238"/>
      <c r="H224" s="238"/>
      <c r="I224" s="238"/>
      <c r="J224" s="238"/>
      <c r="K224" s="238"/>
      <c r="L224" s="238"/>
      <c r="M224" s="238"/>
      <c r="N224" s="238"/>
      <c r="O224" s="238"/>
      <c r="P224" s="238"/>
      <c r="Q224" s="238"/>
      <c r="R224" s="238"/>
      <c r="S224" s="238"/>
      <c r="T224" s="238"/>
      <c r="U224" s="238"/>
      <c r="V224" s="238"/>
      <c r="W224" s="238"/>
      <c r="X224" s="238"/>
      <c r="Y224" s="238"/>
      <c r="Z224" s="238"/>
    </row>
    <row r="225" spans="1:26" ht="12.75" customHeight="1" x14ac:dyDescent="0.2">
      <c r="A225" s="238"/>
      <c r="B225" s="238"/>
      <c r="C225" s="238"/>
      <c r="D225" s="238"/>
      <c r="E225" s="238"/>
      <c r="F225" s="238"/>
      <c r="G225" s="238"/>
      <c r="H225" s="238"/>
      <c r="I225" s="238"/>
      <c r="J225" s="238"/>
      <c r="K225" s="238"/>
      <c r="L225" s="238"/>
      <c r="M225" s="238"/>
      <c r="N225" s="238"/>
      <c r="O225" s="238"/>
      <c r="P225" s="238"/>
      <c r="Q225" s="238"/>
      <c r="R225" s="238"/>
      <c r="S225" s="238"/>
      <c r="T225" s="238"/>
      <c r="U225" s="238"/>
      <c r="V225" s="238"/>
      <c r="W225" s="238"/>
      <c r="X225" s="238"/>
      <c r="Y225" s="238"/>
      <c r="Z225" s="238"/>
    </row>
    <row r="226" spans="1:26" ht="12.75" customHeight="1" x14ac:dyDescent="0.2">
      <c r="A226" s="238"/>
      <c r="B226" s="238"/>
      <c r="C226" s="238"/>
      <c r="D226" s="238"/>
      <c r="E226" s="238"/>
      <c r="F226" s="238"/>
      <c r="G226" s="238"/>
      <c r="H226" s="238"/>
      <c r="I226" s="238"/>
      <c r="J226" s="238"/>
      <c r="K226" s="238"/>
      <c r="L226" s="238"/>
      <c r="M226" s="238"/>
      <c r="N226" s="238"/>
      <c r="O226" s="238"/>
      <c r="P226" s="238"/>
      <c r="Q226" s="238"/>
      <c r="R226" s="238"/>
      <c r="S226" s="238"/>
      <c r="T226" s="238"/>
      <c r="U226" s="238"/>
      <c r="V226" s="238"/>
      <c r="W226" s="238"/>
      <c r="X226" s="238"/>
      <c r="Y226" s="238"/>
      <c r="Z226" s="238"/>
    </row>
    <row r="227" spans="1:26" ht="12.75" customHeight="1" x14ac:dyDescent="0.2">
      <c r="A227" s="238"/>
      <c r="B227" s="238"/>
      <c r="C227" s="238"/>
      <c r="D227" s="238"/>
      <c r="E227" s="238"/>
      <c r="F227" s="238"/>
      <c r="G227" s="238"/>
      <c r="H227" s="238"/>
      <c r="I227" s="238"/>
      <c r="J227" s="238"/>
      <c r="K227" s="238"/>
      <c r="L227" s="238"/>
      <c r="M227" s="238"/>
      <c r="N227" s="238"/>
      <c r="O227" s="238"/>
      <c r="P227" s="238"/>
      <c r="Q227" s="238"/>
      <c r="R227" s="238"/>
      <c r="S227" s="238"/>
      <c r="T227" s="238"/>
      <c r="U227" s="238"/>
      <c r="V227" s="238"/>
      <c r="W227" s="238"/>
      <c r="X227" s="238"/>
      <c r="Y227" s="238"/>
      <c r="Z227" s="238"/>
    </row>
    <row r="228" spans="1:26" ht="15.75" customHeight="1" x14ac:dyDescent="0.2"/>
    <row r="229" spans="1:26" ht="15.75" customHeight="1" x14ac:dyDescent="0.2"/>
    <row r="230" spans="1:26" ht="15.75" customHeight="1" x14ac:dyDescent="0.2"/>
    <row r="231" spans="1:26" ht="15.75" customHeight="1" x14ac:dyDescent="0.2"/>
    <row r="232" spans="1:26" ht="15.75" customHeight="1" x14ac:dyDescent="0.2"/>
    <row r="233" spans="1:26" ht="15.75" customHeight="1" x14ac:dyDescent="0.2"/>
    <row r="234" spans="1:26" ht="15.75" customHeight="1" x14ac:dyDescent="0.2"/>
    <row r="235" spans="1:26" ht="15.75" customHeight="1" x14ac:dyDescent="0.2"/>
    <row r="236" spans="1:26" ht="15.75" customHeight="1" x14ac:dyDescent="0.2"/>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0">
    <mergeCell ref="A6:X6"/>
    <mergeCell ref="A1:X1"/>
    <mergeCell ref="A2:X2"/>
    <mergeCell ref="A3:X3"/>
    <mergeCell ref="A4:X4"/>
    <mergeCell ref="A5:X5"/>
    <mergeCell ref="V17:X17"/>
    <mergeCell ref="A7:X7"/>
    <mergeCell ref="V13:X13"/>
    <mergeCell ref="A14:X14"/>
    <mergeCell ref="A15:X15"/>
    <mergeCell ref="A17:C17"/>
    <mergeCell ref="D17:D18"/>
    <mergeCell ref="E17:E18"/>
    <mergeCell ref="F17:G17"/>
    <mergeCell ref="H17:I17"/>
    <mergeCell ref="J17:K17"/>
    <mergeCell ref="L17:M17"/>
    <mergeCell ref="N17:O17"/>
    <mergeCell ref="P17:Q17"/>
    <mergeCell ref="R17:T17"/>
    <mergeCell ref="U17:U18"/>
    <mergeCell ref="B24:C24"/>
    <mergeCell ref="A25:C25"/>
    <mergeCell ref="B18:C18"/>
    <mergeCell ref="B19:C19"/>
    <mergeCell ref="B20:C20"/>
    <mergeCell ref="B21:C21"/>
    <mergeCell ref="B22:C22"/>
    <mergeCell ref="B23:C23"/>
  </mergeCells>
  <pageMargins left="0.7" right="0.7" top="0.75" bottom="0.75" header="0.3" footer="0.3"/>
  <pageSetup orientation="portrait" horizontalDpi="0" verticalDpi="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29"/>
  <sheetViews>
    <sheetView topLeftCell="A24" workbookViewId="0">
      <selection activeCell="H28" sqref="H28"/>
    </sheetView>
  </sheetViews>
  <sheetFormatPr baseColWidth="10" defaultColWidth="9.85546875" defaultRowHeight="12.75" x14ac:dyDescent="0.2"/>
  <cols>
    <col min="1" max="8" width="9.85546875" style="35"/>
    <col min="9" max="14" width="0" style="35" hidden="1" customWidth="1"/>
    <col min="15" max="16" width="9.85546875" style="35"/>
    <col min="17" max="18" width="0" style="35" hidden="1" customWidth="1"/>
    <col min="19" max="21" width="9.85546875" style="35"/>
    <col min="22" max="22" width="17.28515625" style="35" customWidth="1"/>
    <col min="23" max="16384" width="9.85546875" style="35"/>
  </cols>
  <sheetData>
    <row r="1" spans="2:25" x14ac:dyDescent="0.2">
      <c r="B1" s="574" t="s">
        <v>54</v>
      </c>
      <c r="C1" s="574"/>
      <c r="D1" s="574"/>
      <c r="E1" s="574"/>
      <c r="F1" s="574"/>
      <c r="G1" s="574"/>
      <c r="H1" s="574"/>
      <c r="I1" s="574"/>
      <c r="J1" s="574"/>
      <c r="K1" s="574"/>
      <c r="L1" s="574"/>
      <c r="M1" s="574"/>
      <c r="N1" s="574"/>
      <c r="O1" s="574"/>
      <c r="P1" s="574"/>
      <c r="Q1" s="574"/>
      <c r="R1" s="574"/>
      <c r="S1" s="574"/>
      <c r="T1" s="574"/>
      <c r="U1" s="574"/>
      <c r="V1" s="574"/>
      <c r="W1" s="574"/>
      <c r="X1" s="574"/>
      <c r="Y1" s="574"/>
    </row>
    <row r="2" spans="2:25" x14ac:dyDescent="0.2">
      <c r="B2" s="574" t="s">
        <v>0</v>
      </c>
      <c r="C2" s="574"/>
      <c r="D2" s="574"/>
      <c r="E2" s="574"/>
      <c r="F2" s="574"/>
      <c r="G2" s="574"/>
      <c r="H2" s="574"/>
      <c r="I2" s="574"/>
      <c r="J2" s="574"/>
      <c r="K2" s="574"/>
      <c r="L2" s="574"/>
      <c r="M2" s="574"/>
      <c r="N2" s="574"/>
      <c r="O2" s="574"/>
      <c r="P2" s="574"/>
      <c r="Q2" s="574"/>
      <c r="R2" s="574"/>
      <c r="S2" s="574"/>
      <c r="T2" s="574"/>
      <c r="U2" s="574"/>
      <c r="V2" s="574"/>
      <c r="W2" s="574"/>
      <c r="X2" s="574"/>
      <c r="Y2" s="574"/>
    </row>
    <row r="3" spans="2:25" x14ac:dyDescent="0.2">
      <c r="B3" s="574" t="s">
        <v>16</v>
      </c>
      <c r="C3" s="574"/>
      <c r="D3" s="574"/>
      <c r="E3" s="574"/>
      <c r="F3" s="574"/>
      <c r="G3" s="574"/>
      <c r="H3" s="574"/>
      <c r="I3" s="574"/>
      <c r="J3" s="574"/>
      <c r="K3" s="574"/>
      <c r="L3" s="574"/>
      <c r="M3" s="574"/>
      <c r="N3" s="574"/>
      <c r="O3" s="574"/>
      <c r="P3" s="574"/>
      <c r="Q3" s="574"/>
      <c r="R3" s="574"/>
      <c r="S3" s="574"/>
      <c r="T3" s="574"/>
      <c r="U3" s="574"/>
      <c r="V3" s="574"/>
      <c r="W3" s="574"/>
      <c r="X3" s="574"/>
      <c r="Y3" s="574"/>
    </row>
    <row r="4" spans="2:25" hidden="1" x14ac:dyDescent="0.2">
      <c r="B4" s="591" t="s">
        <v>55</v>
      </c>
      <c r="C4" s="591"/>
      <c r="D4" s="591"/>
      <c r="E4" s="591"/>
      <c r="F4" s="591"/>
      <c r="G4" s="591"/>
      <c r="H4" s="591"/>
      <c r="I4" s="591"/>
      <c r="J4" s="591"/>
      <c r="K4" s="591"/>
      <c r="L4" s="591"/>
      <c r="M4" s="591"/>
      <c r="N4" s="591"/>
      <c r="O4" s="591"/>
      <c r="P4" s="591"/>
      <c r="Q4" s="591"/>
      <c r="R4" s="591"/>
      <c r="S4" s="591"/>
      <c r="T4" s="591"/>
      <c r="U4" s="591"/>
      <c r="V4" s="591"/>
      <c r="W4" s="591"/>
      <c r="X4" s="591"/>
      <c r="Y4" s="591"/>
    </row>
    <row r="5" spans="2:25" hidden="1" x14ac:dyDescent="0.2">
      <c r="B5" s="591" t="s">
        <v>56</v>
      </c>
      <c r="C5" s="591"/>
      <c r="D5" s="591"/>
      <c r="E5" s="591"/>
      <c r="F5" s="591"/>
      <c r="G5" s="591"/>
      <c r="H5" s="591"/>
      <c r="I5" s="591"/>
      <c r="J5" s="591"/>
      <c r="K5" s="591"/>
      <c r="L5" s="591"/>
      <c r="M5" s="591"/>
      <c r="N5" s="591"/>
      <c r="O5" s="591"/>
      <c r="P5" s="591"/>
      <c r="Q5" s="591"/>
      <c r="R5" s="591"/>
      <c r="S5" s="591"/>
      <c r="T5" s="591"/>
      <c r="U5" s="591"/>
      <c r="V5" s="591"/>
      <c r="W5" s="591"/>
      <c r="X5" s="591"/>
      <c r="Y5" s="591"/>
    </row>
    <row r="6" spans="2:25" x14ac:dyDescent="0.2">
      <c r="B6" s="591" t="s">
        <v>57</v>
      </c>
      <c r="C6" s="591"/>
      <c r="D6" s="591"/>
      <c r="E6" s="591"/>
      <c r="F6" s="591"/>
      <c r="G6" s="591"/>
      <c r="H6" s="591"/>
      <c r="I6" s="591"/>
      <c r="J6" s="591"/>
      <c r="K6" s="591"/>
      <c r="L6" s="591"/>
      <c r="M6" s="591"/>
      <c r="N6" s="591"/>
      <c r="O6" s="591"/>
      <c r="P6" s="591"/>
      <c r="Q6" s="591"/>
      <c r="R6" s="591"/>
      <c r="S6" s="591"/>
      <c r="T6" s="591"/>
      <c r="U6" s="591"/>
      <c r="V6" s="591"/>
      <c r="W6" s="591"/>
      <c r="X6" s="591"/>
      <c r="Y6" s="591"/>
    </row>
    <row r="7" spans="2:25" hidden="1" x14ac:dyDescent="0.2">
      <c r="B7" s="591" t="s">
        <v>130</v>
      </c>
      <c r="C7" s="591"/>
      <c r="D7" s="591"/>
      <c r="E7" s="591"/>
      <c r="F7" s="591"/>
      <c r="G7" s="591"/>
      <c r="H7" s="591"/>
      <c r="I7" s="591"/>
      <c r="J7" s="591"/>
      <c r="K7" s="591"/>
      <c r="L7" s="591"/>
      <c r="M7" s="591"/>
      <c r="N7" s="591"/>
      <c r="O7" s="591"/>
      <c r="P7" s="591"/>
      <c r="Q7" s="591"/>
      <c r="R7" s="591"/>
      <c r="S7" s="591"/>
      <c r="T7" s="591"/>
      <c r="U7" s="591"/>
      <c r="V7" s="591"/>
      <c r="W7" s="591"/>
      <c r="X7" s="591"/>
      <c r="Y7" s="591"/>
    </row>
    <row r="8" spans="2:25" x14ac:dyDescent="0.2">
      <c r="B8" s="23"/>
      <c r="C8" s="23"/>
      <c r="D8" s="23"/>
      <c r="E8" s="23"/>
      <c r="F8" s="23"/>
      <c r="G8" s="23"/>
      <c r="H8" s="23"/>
      <c r="I8" s="23"/>
      <c r="J8" s="23"/>
      <c r="K8" s="23"/>
      <c r="L8" s="23"/>
      <c r="M8" s="23"/>
      <c r="N8" s="23"/>
      <c r="O8" s="23"/>
      <c r="P8" s="23"/>
      <c r="Q8" s="23"/>
      <c r="R8" s="23"/>
      <c r="S8" s="23"/>
      <c r="T8" s="23"/>
      <c r="U8" s="23"/>
      <c r="V8" s="23"/>
      <c r="W8" s="23"/>
      <c r="X8" s="23"/>
      <c r="Y8" s="23"/>
    </row>
    <row r="9" spans="2:25" x14ac:dyDescent="0.2">
      <c r="B9" s="285" t="s">
        <v>423</v>
      </c>
      <c r="C9" s="286">
        <v>311</v>
      </c>
      <c r="D9" s="287" t="s">
        <v>886</v>
      </c>
      <c r="E9" s="299"/>
      <c r="F9" s="1"/>
      <c r="G9" s="1"/>
      <c r="H9" s="1"/>
      <c r="I9" s="1"/>
      <c r="J9" s="1"/>
      <c r="K9" s="1"/>
      <c r="L9" s="1"/>
      <c r="M9" s="1"/>
      <c r="N9" s="1"/>
      <c r="O9" s="1"/>
      <c r="P9" s="1"/>
      <c r="Q9" s="1"/>
      <c r="R9" s="1"/>
    </row>
    <row r="10" spans="2:25" x14ac:dyDescent="0.2">
      <c r="B10" s="285" t="s">
        <v>1</v>
      </c>
      <c r="C10" s="286">
        <v>10</v>
      </c>
      <c r="D10" s="287" t="s">
        <v>887</v>
      </c>
      <c r="E10" s="299"/>
      <c r="F10" s="1"/>
      <c r="G10" s="1"/>
      <c r="H10" s="1"/>
      <c r="I10" s="1"/>
      <c r="J10" s="1"/>
      <c r="K10" s="1"/>
      <c r="L10" s="1"/>
      <c r="M10" s="4"/>
      <c r="N10" s="4"/>
      <c r="O10" s="4"/>
      <c r="P10" s="4"/>
      <c r="Q10" s="4"/>
      <c r="R10" s="4"/>
    </row>
    <row r="11" spans="2:25" x14ac:dyDescent="0.2">
      <c r="B11" s="285" t="s">
        <v>426</v>
      </c>
      <c r="C11" s="286">
        <v>2</v>
      </c>
      <c r="D11" s="287" t="s">
        <v>897</v>
      </c>
      <c r="E11" s="299"/>
      <c r="F11" s="1"/>
      <c r="G11" s="1"/>
      <c r="H11" s="1"/>
      <c r="I11" s="1"/>
      <c r="J11" s="1"/>
      <c r="K11" s="1"/>
      <c r="L11" s="1"/>
      <c r="M11" s="4"/>
      <c r="N11" s="4"/>
      <c r="O11" s="4"/>
      <c r="P11" s="4"/>
      <c r="Q11" s="4"/>
      <c r="R11" s="4"/>
    </row>
    <row r="12" spans="2:25" x14ac:dyDescent="0.2">
      <c r="B12" s="285" t="s">
        <v>7</v>
      </c>
      <c r="C12" s="289">
        <v>32</v>
      </c>
      <c r="D12" s="287" t="s">
        <v>933</v>
      </c>
      <c r="E12" s="299"/>
      <c r="F12" s="1"/>
      <c r="G12" s="1"/>
      <c r="H12" s="1"/>
      <c r="I12" s="1"/>
      <c r="J12" s="1"/>
      <c r="K12" s="1"/>
      <c r="L12" s="1"/>
      <c r="M12" s="4"/>
      <c r="N12" s="4"/>
      <c r="O12" s="4"/>
      <c r="P12" s="4"/>
      <c r="Q12" s="4"/>
      <c r="R12" s="4"/>
    </row>
    <row r="13" spans="2:25" x14ac:dyDescent="0.2">
      <c r="B13" s="285" t="s">
        <v>411</v>
      </c>
      <c r="C13" s="286">
        <v>8</v>
      </c>
      <c r="D13" s="287" t="s">
        <v>934</v>
      </c>
      <c r="E13" s="299"/>
      <c r="F13" s="1"/>
      <c r="G13" s="1"/>
      <c r="H13" s="1"/>
      <c r="I13" s="1"/>
      <c r="J13" s="1"/>
      <c r="K13" s="1"/>
      <c r="L13" s="1"/>
      <c r="M13" s="4"/>
      <c r="N13" s="4"/>
      <c r="O13" s="4"/>
      <c r="P13" s="4"/>
      <c r="Q13" s="4"/>
      <c r="R13" s="4"/>
    </row>
    <row r="14" spans="2:25" x14ac:dyDescent="0.2">
      <c r="B14" s="1"/>
      <c r="C14" s="1"/>
      <c r="D14" s="1"/>
      <c r="E14" s="1"/>
      <c r="F14" s="1"/>
      <c r="G14" s="1"/>
      <c r="H14" s="1"/>
      <c r="I14" s="1"/>
      <c r="J14" s="1"/>
      <c r="K14" s="1"/>
      <c r="L14" s="1"/>
      <c r="M14" s="4"/>
      <c r="N14" s="4"/>
      <c r="O14" s="4"/>
      <c r="P14" s="4"/>
      <c r="Q14" s="4"/>
      <c r="R14" s="4" t="s">
        <v>899</v>
      </c>
      <c r="U14" s="4"/>
      <c r="V14" s="117"/>
      <c r="Y14" s="35" t="s">
        <v>254</v>
      </c>
    </row>
    <row r="15" spans="2:25" ht="17.25" customHeight="1" x14ac:dyDescent="0.2">
      <c r="B15" s="855" t="s">
        <v>4</v>
      </c>
      <c r="C15" s="591"/>
      <c r="D15" s="591"/>
      <c r="E15" s="591"/>
      <c r="F15" s="591"/>
      <c r="G15" s="591"/>
      <c r="H15" s="591"/>
      <c r="I15" s="591"/>
      <c r="J15" s="591"/>
      <c r="K15" s="591"/>
      <c r="L15" s="591"/>
      <c r="M15" s="591"/>
      <c r="N15" s="591"/>
      <c r="O15" s="591"/>
      <c r="P15" s="591"/>
      <c r="Q15" s="591"/>
      <c r="R15" s="591"/>
      <c r="S15" s="591"/>
      <c r="T15" s="591"/>
      <c r="U15" s="591"/>
      <c r="V15" s="591"/>
    </row>
    <row r="16" spans="2:25" ht="25.5" customHeight="1" x14ac:dyDescent="0.2">
      <c r="B16" s="852" t="s">
        <v>935</v>
      </c>
      <c r="C16" s="592"/>
      <c r="D16" s="592"/>
      <c r="E16" s="592"/>
      <c r="F16" s="592"/>
      <c r="G16" s="592"/>
      <c r="H16" s="592"/>
      <c r="I16" s="592"/>
      <c r="J16" s="592"/>
      <c r="K16" s="592"/>
      <c r="L16" s="592"/>
      <c r="M16" s="592"/>
      <c r="N16" s="592"/>
      <c r="O16" s="592"/>
      <c r="P16" s="592"/>
      <c r="Q16" s="592"/>
      <c r="R16" s="592"/>
      <c r="S16" s="592"/>
      <c r="T16" s="592"/>
      <c r="U16" s="592"/>
      <c r="V16" s="592"/>
    </row>
    <row r="17" spans="2:27" ht="4.5" customHeight="1" x14ac:dyDescent="0.2">
      <c r="B17" s="4"/>
      <c r="C17" s="4"/>
      <c r="D17" s="4"/>
      <c r="E17" s="4"/>
      <c r="F17" s="4"/>
      <c r="G17" s="4"/>
      <c r="H17" s="4"/>
      <c r="I17" s="4"/>
      <c r="J17" s="4"/>
      <c r="K17" s="4"/>
      <c r="L17" s="4"/>
      <c r="M17" s="4"/>
      <c r="N17" s="4"/>
      <c r="O17" s="4"/>
      <c r="P17" s="4"/>
      <c r="Q17" s="4"/>
      <c r="R17" s="4"/>
    </row>
    <row r="18" spans="2:27" ht="12.75" customHeight="1" x14ac:dyDescent="0.2">
      <c r="B18" s="588" t="s">
        <v>5</v>
      </c>
      <c r="C18" s="589"/>
      <c r="D18" s="590"/>
      <c r="E18" s="578" t="s">
        <v>8</v>
      </c>
      <c r="F18" s="578" t="s">
        <v>18</v>
      </c>
      <c r="G18" s="580" t="s">
        <v>19</v>
      </c>
      <c r="H18" s="581"/>
      <c r="I18" s="580" t="s">
        <v>20</v>
      </c>
      <c r="J18" s="581"/>
      <c r="K18" s="588" t="s">
        <v>14</v>
      </c>
      <c r="L18" s="590"/>
      <c r="M18" s="588" t="s">
        <v>10</v>
      </c>
      <c r="N18" s="590"/>
      <c r="O18" s="588" t="s">
        <v>13</v>
      </c>
      <c r="P18" s="590"/>
      <c r="Q18" s="588" t="s">
        <v>15</v>
      </c>
      <c r="R18" s="590"/>
      <c r="S18" s="586" t="s">
        <v>28</v>
      </c>
      <c r="T18" s="586"/>
      <c r="U18" s="586"/>
      <c r="V18" s="598"/>
      <c r="W18" s="580" t="s">
        <v>31</v>
      </c>
      <c r="X18" s="587"/>
      <c r="Y18" s="581"/>
    </row>
    <row r="19" spans="2:27" x14ac:dyDescent="0.2">
      <c r="B19" s="26" t="s">
        <v>17</v>
      </c>
      <c r="C19" s="586" t="s">
        <v>6</v>
      </c>
      <c r="D19" s="586"/>
      <c r="E19" s="579"/>
      <c r="F19" s="579"/>
      <c r="G19" s="25" t="s">
        <v>21</v>
      </c>
      <c r="H19" s="25" t="s">
        <v>22</v>
      </c>
      <c r="I19" s="25" t="s">
        <v>23</v>
      </c>
      <c r="J19" s="25" t="s">
        <v>24</v>
      </c>
      <c r="K19" s="2" t="s">
        <v>11</v>
      </c>
      <c r="L19" s="2" t="s">
        <v>12</v>
      </c>
      <c r="M19" s="2" t="s">
        <v>11</v>
      </c>
      <c r="N19" s="2" t="s">
        <v>12</v>
      </c>
      <c r="O19" s="2" t="s">
        <v>11</v>
      </c>
      <c r="P19" s="2" t="s">
        <v>12</v>
      </c>
      <c r="Q19" s="2" t="s">
        <v>11</v>
      </c>
      <c r="R19" s="2" t="s">
        <v>12</v>
      </c>
      <c r="S19" s="2" t="s">
        <v>11</v>
      </c>
      <c r="T19" s="2" t="s">
        <v>12</v>
      </c>
      <c r="U19" s="2" t="s">
        <v>30</v>
      </c>
      <c r="V19" s="598"/>
      <c r="W19" s="25" t="s">
        <v>32</v>
      </c>
      <c r="X19" s="25" t="s">
        <v>33</v>
      </c>
      <c r="Y19" s="25" t="s">
        <v>34</v>
      </c>
    </row>
    <row r="20" spans="2:27" ht="59.25" customHeight="1" x14ac:dyDescent="0.2">
      <c r="B20" s="486">
        <v>1</v>
      </c>
      <c r="C20" s="853" t="s">
        <v>936</v>
      </c>
      <c r="D20" s="854"/>
      <c r="E20" s="487" t="s">
        <v>142</v>
      </c>
      <c r="F20" s="487">
        <v>25</v>
      </c>
      <c r="G20" s="28">
        <f t="shared" ref="G20:G25" si="0">$G$27*F20/100</f>
        <v>96431.5</v>
      </c>
      <c r="H20" s="28">
        <f t="shared" ref="H20:H25" si="1">$H$27*F20/100</f>
        <v>59726.25</v>
      </c>
      <c r="I20" s="368">
        <f>K20+M20+O20+Q20</f>
        <v>6</v>
      </c>
      <c r="J20" s="368">
        <f>L20+N20+P20+R20</f>
        <v>19</v>
      </c>
      <c r="K20" s="486">
        <v>2</v>
      </c>
      <c r="L20" s="67">
        <v>10</v>
      </c>
      <c r="M20" s="486">
        <v>2</v>
      </c>
      <c r="N20" s="67">
        <v>5</v>
      </c>
      <c r="O20" s="486">
        <v>2</v>
      </c>
      <c r="P20" s="67">
        <v>4</v>
      </c>
      <c r="Q20" s="486"/>
      <c r="R20" s="3"/>
      <c r="S20" s="29">
        <f t="shared" ref="S20:T27" si="2">K20+M20+O20+Q20</f>
        <v>6</v>
      </c>
      <c r="T20" s="29">
        <f t="shared" si="2"/>
        <v>19</v>
      </c>
      <c r="U20" s="29">
        <f>T20-S20</f>
        <v>13</v>
      </c>
      <c r="V20" s="494" t="s">
        <v>937</v>
      </c>
      <c r="W20" s="3">
        <f>P20/O20*100</f>
        <v>200</v>
      </c>
      <c r="X20" s="3">
        <f>H20/G20*100</f>
        <v>61.936452300337542</v>
      </c>
      <c r="Y20" s="3">
        <f>X20/W20*100</f>
        <v>30.968226150168771</v>
      </c>
    </row>
    <row r="21" spans="2:27" ht="29.25" customHeight="1" x14ac:dyDescent="0.2">
      <c r="B21" s="486">
        <v>2</v>
      </c>
      <c r="C21" s="853" t="s">
        <v>938</v>
      </c>
      <c r="D21" s="854"/>
      <c r="E21" s="510" t="s">
        <v>892</v>
      </c>
      <c r="F21" s="510">
        <v>20</v>
      </c>
      <c r="G21" s="28">
        <f t="shared" si="0"/>
        <v>77145.2</v>
      </c>
      <c r="H21" s="28">
        <f t="shared" si="1"/>
        <v>47781</v>
      </c>
      <c r="I21" s="368">
        <f t="shared" ref="I21:J26" si="3">K21+M21+O21+Q21</f>
        <v>3</v>
      </c>
      <c r="J21" s="368">
        <f t="shared" si="3"/>
        <v>3</v>
      </c>
      <c r="K21" s="486">
        <v>1</v>
      </c>
      <c r="L21" s="67">
        <v>1</v>
      </c>
      <c r="M21" s="486">
        <v>1</v>
      </c>
      <c r="N21" s="67">
        <v>1</v>
      </c>
      <c r="O21" s="486">
        <v>1</v>
      </c>
      <c r="P21" s="67">
        <v>1</v>
      </c>
      <c r="Q21" s="486"/>
      <c r="R21" s="3"/>
      <c r="S21" s="29">
        <f t="shared" si="2"/>
        <v>3</v>
      </c>
      <c r="T21" s="29">
        <f t="shared" si="2"/>
        <v>3</v>
      </c>
      <c r="U21" s="29">
        <f t="shared" ref="U21:U27" si="4">T21-S21</f>
        <v>0</v>
      </c>
      <c r="V21" s="494"/>
      <c r="W21" s="3">
        <f t="shared" ref="W21:W27" si="5">P21/O21*100</f>
        <v>100</v>
      </c>
      <c r="X21" s="3">
        <f t="shared" ref="X21:X27" si="6">H21/G21*100</f>
        <v>61.93645230033755</v>
      </c>
      <c r="Y21" s="3">
        <f t="shared" ref="Y21:Y27" si="7">X21/W21*100</f>
        <v>61.93645230033755</v>
      </c>
    </row>
    <row r="22" spans="2:27" ht="42" customHeight="1" x14ac:dyDescent="0.2">
      <c r="B22" s="486">
        <v>3</v>
      </c>
      <c r="C22" s="853" t="s">
        <v>939</v>
      </c>
      <c r="D22" s="854"/>
      <c r="E22" s="487" t="s">
        <v>276</v>
      </c>
      <c r="F22" s="487">
        <v>20</v>
      </c>
      <c r="G22" s="28">
        <f t="shared" si="0"/>
        <v>77145.2</v>
      </c>
      <c r="H22" s="28">
        <f t="shared" si="1"/>
        <v>47781</v>
      </c>
      <c r="I22" s="368">
        <f t="shared" si="3"/>
        <v>3</v>
      </c>
      <c r="J22" s="368">
        <f t="shared" si="3"/>
        <v>2</v>
      </c>
      <c r="K22" s="486">
        <v>1</v>
      </c>
      <c r="L22" s="67">
        <v>0</v>
      </c>
      <c r="M22" s="486">
        <v>1</v>
      </c>
      <c r="N22" s="67">
        <v>1</v>
      </c>
      <c r="O22" s="486">
        <v>1</v>
      </c>
      <c r="P22" s="67">
        <v>1</v>
      </c>
      <c r="Q22" s="486"/>
      <c r="R22" s="3"/>
      <c r="S22" s="29">
        <f t="shared" si="2"/>
        <v>3</v>
      </c>
      <c r="T22" s="29">
        <f t="shared" si="2"/>
        <v>2</v>
      </c>
      <c r="U22" s="29">
        <f t="shared" si="4"/>
        <v>-1</v>
      </c>
      <c r="V22" s="494"/>
      <c r="W22" s="3">
        <f t="shared" si="5"/>
        <v>100</v>
      </c>
      <c r="X22" s="3">
        <f t="shared" si="6"/>
        <v>61.93645230033755</v>
      </c>
      <c r="Y22" s="3">
        <f t="shared" si="7"/>
        <v>61.93645230033755</v>
      </c>
    </row>
    <row r="23" spans="2:27" ht="30" customHeight="1" x14ac:dyDescent="0.2">
      <c r="B23" s="486">
        <v>4</v>
      </c>
      <c r="C23" s="853" t="s">
        <v>940</v>
      </c>
      <c r="D23" s="854"/>
      <c r="E23" s="487" t="s">
        <v>941</v>
      </c>
      <c r="F23" s="487">
        <v>20</v>
      </c>
      <c r="G23" s="28">
        <f t="shared" si="0"/>
        <v>77145.2</v>
      </c>
      <c r="H23" s="28">
        <f t="shared" si="1"/>
        <v>47781</v>
      </c>
      <c r="I23" s="368">
        <f t="shared" si="3"/>
        <v>2</v>
      </c>
      <c r="J23" s="368">
        <f t="shared" si="3"/>
        <v>2</v>
      </c>
      <c r="K23" s="486">
        <v>0</v>
      </c>
      <c r="L23" s="67">
        <v>0</v>
      </c>
      <c r="M23" s="486">
        <v>1</v>
      </c>
      <c r="N23" s="67">
        <v>1</v>
      </c>
      <c r="O23" s="486">
        <v>1</v>
      </c>
      <c r="P23" s="67">
        <v>1</v>
      </c>
      <c r="Q23" s="486"/>
      <c r="R23" s="3"/>
      <c r="S23" s="29">
        <f t="shared" si="2"/>
        <v>2</v>
      </c>
      <c r="T23" s="29">
        <f t="shared" si="2"/>
        <v>2</v>
      </c>
      <c r="U23" s="29">
        <f t="shared" si="4"/>
        <v>0</v>
      </c>
      <c r="V23" s="492"/>
      <c r="W23" s="3">
        <f t="shared" si="5"/>
        <v>100</v>
      </c>
      <c r="X23" s="3">
        <f t="shared" si="6"/>
        <v>61.93645230033755</v>
      </c>
      <c r="Y23" s="3">
        <f t="shared" si="7"/>
        <v>61.93645230033755</v>
      </c>
      <c r="AA23" s="511"/>
    </row>
    <row r="24" spans="2:27" ht="65.25" customHeight="1" x14ac:dyDescent="0.2">
      <c r="B24" s="486">
        <v>5</v>
      </c>
      <c r="C24" s="853" t="s">
        <v>942</v>
      </c>
      <c r="D24" s="854"/>
      <c r="E24" s="487" t="s">
        <v>212</v>
      </c>
      <c r="F24" s="487">
        <v>5</v>
      </c>
      <c r="G24" s="28">
        <f t="shared" si="0"/>
        <v>19286.3</v>
      </c>
      <c r="H24" s="28">
        <f t="shared" si="1"/>
        <v>11945.25</v>
      </c>
      <c r="I24" s="368">
        <f t="shared" si="3"/>
        <v>2</v>
      </c>
      <c r="J24" s="368">
        <f t="shared" si="3"/>
        <v>5</v>
      </c>
      <c r="K24" s="486">
        <v>0</v>
      </c>
      <c r="L24" s="67">
        <v>1</v>
      </c>
      <c r="M24" s="486">
        <v>1</v>
      </c>
      <c r="N24" s="67">
        <v>1</v>
      </c>
      <c r="O24" s="486">
        <v>1</v>
      </c>
      <c r="P24" s="67">
        <v>3</v>
      </c>
      <c r="Q24" s="486"/>
      <c r="R24" s="3"/>
      <c r="S24" s="29">
        <f t="shared" si="2"/>
        <v>2</v>
      </c>
      <c r="T24" s="29">
        <f t="shared" si="2"/>
        <v>5</v>
      </c>
      <c r="U24" s="29">
        <f t="shared" si="4"/>
        <v>3</v>
      </c>
      <c r="V24" s="494" t="s">
        <v>943</v>
      </c>
      <c r="W24" s="3">
        <f t="shared" si="5"/>
        <v>300</v>
      </c>
      <c r="X24" s="3">
        <f t="shared" si="6"/>
        <v>61.93645230033755</v>
      </c>
      <c r="Y24" s="3">
        <f t="shared" si="7"/>
        <v>20.645484100112515</v>
      </c>
    </row>
    <row r="25" spans="2:27" ht="48" customHeight="1" x14ac:dyDescent="0.2">
      <c r="B25" s="486">
        <v>6</v>
      </c>
      <c r="C25" s="853" t="s">
        <v>944</v>
      </c>
      <c r="D25" s="854"/>
      <c r="E25" s="487" t="s">
        <v>286</v>
      </c>
      <c r="F25" s="487">
        <v>10</v>
      </c>
      <c r="G25" s="28">
        <f t="shared" si="0"/>
        <v>38572.6</v>
      </c>
      <c r="H25" s="28">
        <f t="shared" si="1"/>
        <v>23890.5</v>
      </c>
      <c r="I25" s="368">
        <f t="shared" si="3"/>
        <v>3</v>
      </c>
      <c r="J25" s="368">
        <f t="shared" si="3"/>
        <v>5</v>
      </c>
      <c r="K25" s="486">
        <v>1</v>
      </c>
      <c r="L25" s="67">
        <v>1</v>
      </c>
      <c r="M25" s="486">
        <v>1</v>
      </c>
      <c r="N25" s="67">
        <v>1</v>
      </c>
      <c r="O25" s="486">
        <v>1</v>
      </c>
      <c r="P25" s="67">
        <v>3</v>
      </c>
      <c r="Q25" s="486"/>
      <c r="R25" s="3"/>
      <c r="S25" s="29">
        <f t="shared" si="2"/>
        <v>3</v>
      </c>
      <c r="T25" s="29">
        <f t="shared" si="2"/>
        <v>5</v>
      </c>
      <c r="U25" s="29">
        <f t="shared" si="4"/>
        <v>2</v>
      </c>
      <c r="V25" s="494" t="s">
        <v>945</v>
      </c>
      <c r="W25" s="3">
        <f t="shared" si="5"/>
        <v>300</v>
      </c>
      <c r="X25" s="3">
        <f t="shared" si="6"/>
        <v>61.93645230033755</v>
      </c>
      <c r="Y25" s="3">
        <f t="shared" si="7"/>
        <v>20.645484100112515</v>
      </c>
    </row>
    <row r="26" spans="2:27" ht="33" customHeight="1" x14ac:dyDescent="0.2">
      <c r="B26" s="486"/>
      <c r="C26" s="853"/>
      <c r="D26" s="854"/>
      <c r="E26" s="487"/>
      <c r="F26" s="487"/>
      <c r="G26" s="28"/>
      <c r="H26" s="28"/>
      <c r="I26" s="368">
        <f t="shared" si="3"/>
        <v>0</v>
      </c>
      <c r="J26" s="368">
        <f t="shared" si="3"/>
        <v>0</v>
      </c>
      <c r="K26" s="486"/>
      <c r="L26" s="67"/>
      <c r="M26" s="486"/>
      <c r="N26" s="67"/>
      <c r="O26" s="486"/>
      <c r="P26" s="67"/>
      <c r="Q26" s="486"/>
      <c r="R26" s="3"/>
      <c r="S26" s="29">
        <f t="shared" si="2"/>
        <v>0</v>
      </c>
      <c r="T26" s="29">
        <f t="shared" si="2"/>
        <v>0</v>
      </c>
      <c r="U26" s="29">
        <f t="shared" si="4"/>
        <v>0</v>
      </c>
      <c r="V26" s="492"/>
      <c r="W26" s="3"/>
      <c r="X26" s="3"/>
      <c r="Y26" s="3"/>
    </row>
    <row r="27" spans="2:27" s="1" customFormat="1" ht="27.75" customHeight="1" x14ac:dyDescent="0.2">
      <c r="B27" s="856" t="s">
        <v>25</v>
      </c>
      <c r="C27" s="857"/>
      <c r="D27" s="858"/>
      <c r="E27" s="487"/>
      <c r="F27" s="487">
        <f>SUM(F20:F26)</f>
        <v>100</v>
      </c>
      <c r="G27" s="495">
        <v>385726</v>
      </c>
      <c r="H27" s="495">
        <v>238905</v>
      </c>
      <c r="I27" s="487">
        <f t="shared" ref="I27:R27" si="8">SUM(I20:I26)</f>
        <v>19</v>
      </c>
      <c r="J27" s="487">
        <f t="shared" si="8"/>
        <v>36</v>
      </c>
      <c r="K27" s="487">
        <f t="shared" si="8"/>
        <v>5</v>
      </c>
      <c r="L27" s="489">
        <f t="shared" si="8"/>
        <v>13</v>
      </c>
      <c r="M27" s="487">
        <f t="shared" si="8"/>
        <v>7</v>
      </c>
      <c r="N27" s="487">
        <f t="shared" si="8"/>
        <v>10</v>
      </c>
      <c r="O27" s="487">
        <f t="shared" si="8"/>
        <v>7</v>
      </c>
      <c r="P27" s="487">
        <f t="shared" si="8"/>
        <v>13</v>
      </c>
      <c r="Q27" s="487">
        <f t="shared" si="8"/>
        <v>0</v>
      </c>
      <c r="R27" s="9">
        <f t="shared" si="8"/>
        <v>0</v>
      </c>
      <c r="S27" s="8">
        <f t="shared" si="2"/>
        <v>19</v>
      </c>
      <c r="T27" s="8">
        <f t="shared" si="2"/>
        <v>36</v>
      </c>
      <c r="U27" s="8">
        <f t="shared" si="4"/>
        <v>17</v>
      </c>
      <c r="V27" s="345"/>
      <c r="W27" s="3">
        <f t="shared" si="5"/>
        <v>185.71428571428572</v>
      </c>
      <c r="X27" s="3">
        <f t="shared" si="6"/>
        <v>61.936452300337542</v>
      </c>
      <c r="Y27" s="3">
        <f t="shared" si="7"/>
        <v>33.350397392489448</v>
      </c>
    </row>
    <row r="28" spans="2:27" s="4" customFormat="1" ht="14.25" customHeight="1" x14ac:dyDescent="0.2">
      <c r="G28" s="6"/>
    </row>
    <row r="29" spans="2:27" s="4" customFormat="1" ht="14.25" customHeight="1" x14ac:dyDescent="0.2">
      <c r="C29" s="7" t="s">
        <v>26</v>
      </c>
      <c r="G29" s="6"/>
      <c r="I29" s="4" t="s">
        <v>27</v>
      </c>
    </row>
  </sheetData>
  <mergeCells count="30">
    <mergeCell ref="C26:D26"/>
    <mergeCell ref="B27:D27"/>
    <mergeCell ref="C20:D20"/>
    <mergeCell ref="C21:D21"/>
    <mergeCell ref="C22:D22"/>
    <mergeCell ref="C23:D23"/>
    <mergeCell ref="C24:D24"/>
    <mergeCell ref="C25:D25"/>
    <mergeCell ref="C19:D19"/>
    <mergeCell ref="B7:Y7"/>
    <mergeCell ref="B15:V15"/>
    <mergeCell ref="B16:V16"/>
    <mergeCell ref="B18:D18"/>
    <mergeCell ref="E18:E19"/>
    <mergeCell ref="F18:F19"/>
    <mergeCell ref="G18:H18"/>
    <mergeCell ref="I18:J18"/>
    <mergeCell ref="K18:L18"/>
    <mergeCell ref="M18:N18"/>
    <mergeCell ref="O18:P18"/>
    <mergeCell ref="Q18:R18"/>
    <mergeCell ref="S18:U18"/>
    <mergeCell ref="V18:V19"/>
    <mergeCell ref="W18:Y18"/>
    <mergeCell ref="B6:Y6"/>
    <mergeCell ref="B1:Y1"/>
    <mergeCell ref="B2:Y2"/>
    <mergeCell ref="B3:Y3"/>
    <mergeCell ref="B4:Y4"/>
    <mergeCell ref="B5:Y5"/>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topLeftCell="A21" workbookViewId="0">
      <selection activeCell="G28" sqref="G28"/>
    </sheetView>
  </sheetViews>
  <sheetFormatPr baseColWidth="10" defaultColWidth="9.85546875" defaultRowHeight="12.75" x14ac:dyDescent="0.2"/>
  <cols>
    <col min="1" max="7" width="9.85546875" style="35"/>
    <col min="8" max="13" width="0" style="35" hidden="1" customWidth="1"/>
    <col min="14" max="15" width="9.85546875" style="35"/>
    <col min="16" max="17" width="0" style="35" hidden="1" customWidth="1"/>
    <col min="18" max="20" width="9.85546875" style="35"/>
    <col min="21" max="21" width="18.28515625" style="35" customWidth="1"/>
    <col min="22" max="16384" width="9.85546875" style="35"/>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130</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23"/>
      <c r="B8" s="23"/>
      <c r="C8" s="23"/>
      <c r="D8" s="23"/>
      <c r="E8" s="23"/>
      <c r="F8" s="23"/>
      <c r="G8" s="23"/>
      <c r="H8" s="23"/>
      <c r="I8" s="23"/>
      <c r="J8" s="23"/>
      <c r="K8" s="23"/>
      <c r="L8" s="23"/>
      <c r="M8" s="23"/>
      <c r="N8" s="23"/>
      <c r="O8" s="23"/>
      <c r="P8" s="23"/>
      <c r="Q8" s="23"/>
      <c r="R8" s="23"/>
      <c r="S8" s="23"/>
      <c r="T8" s="23"/>
      <c r="U8" s="23"/>
      <c r="V8" s="23"/>
      <c r="W8" s="23"/>
      <c r="X8" s="23"/>
    </row>
    <row r="9" spans="1:24" x14ac:dyDescent="0.2">
      <c r="A9" s="285" t="s">
        <v>423</v>
      </c>
      <c r="B9" s="286">
        <v>311</v>
      </c>
      <c r="C9" s="287" t="s">
        <v>886</v>
      </c>
      <c r="D9" s="299"/>
      <c r="E9" s="1"/>
      <c r="F9" s="1"/>
      <c r="G9" s="1"/>
      <c r="H9" s="1"/>
      <c r="I9" s="1"/>
      <c r="J9" s="1"/>
      <c r="K9" s="1"/>
      <c r="L9" s="1"/>
      <c r="M9" s="1"/>
      <c r="N9" s="1"/>
      <c r="O9" s="1"/>
      <c r="P9" s="1"/>
      <c r="Q9" s="1"/>
    </row>
    <row r="10" spans="1:24" x14ac:dyDescent="0.2">
      <c r="A10" s="285" t="s">
        <v>1</v>
      </c>
      <c r="B10" s="286">
        <v>10</v>
      </c>
      <c r="C10" s="287" t="s">
        <v>887</v>
      </c>
      <c r="D10" s="299"/>
      <c r="E10" s="1"/>
      <c r="F10" s="1"/>
      <c r="G10" s="1"/>
      <c r="H10" s="1"/>
      <c r="I10" s="1"/>
      <c r="J10" s="1"/>
      <c r="K10" s="1"/>
      <c r="L10" s="4"/>
      <c r="M10" s="4"/>
      <c r="N10" s="4"/>
      <c r="O10" s="4"/>
      <c r="P10" s="4"/>
      <c r="Q10" s="4"/>
    </row>
    <row r="11" spans="1:24" x14ac:dyDescent="0.2">
      <c r="A11" s="285" t="s">
        <v>426</v>
      </c>
      <c r="B11" s="286">
        <v>2</v>
      </c>
      <c r="C11" s="287" t="s">
        <v>897</v>
      </c>
      <c r="D11" s="299"/>
      <c r="E11" s="1"/>
      <c r="F11" s="1"/>
      <c r="G11" s="1"/>
      <c r="H11" s="1"/>
      <c r="I11" s="1"/>
      <c r="J11" s="1"/>
      <c r="K11" s="1"/>
      <c r="L11" s="4"/>
      <c r="M11" s="4"/>
      <c r="N11" s="4"/>
      <c r="O11" s="4"/>
      <c r="P11" s="4"/>
      <c r="Q11" s="4"/>
    </row>
    <row r="12" spans="1:24" x14ac:dyDescent="0.2">
      <c r="A12" s="285" t="s">
        <v>7</v>
      </c>
      <c r="B12" s="289">
        <v>32</v>
      </c>
      <c r="C12" s="287" t="s">
        <v>888</v>
      </c>
      <c r="D12" s="299"/>
      <c r="E12" s="1"/>
      <c r="F12" s="1"/>
      <c r="G12" s="1"/>
      <c r="H12" s="1"/>
      <c r="I12" s="1"/>
      <c r="J12" s="1"/>
      <c r="K12" s="1"/>
      <c r="L12" s="4"/>
      <c r="M12" s="4"/>
      <c r="N12" s="4"/>
      <c r="O12" s="4"/>
      <c r="P12" s="4"/>
      <c r="Q12" s="4"/>
    </row>
    <row r="13" spans="1:24" x14ac:dyDescent="0.2">
      <c r="A13" s="285" t="s">
        <v>411</v>
      </c>
      <c r="B13" s="286">
        <v>9</v>
      </c>
      <c r="C13" s="287" t="s">
        <v>923</v>
      </c>
      <c r="D13" s="299"/>
      <c r="E13" s="1"/>
      <c r="F13" s="1"/>
      <c r="G13" s="1"/>
      <c r="H13" s="1"/>
      <c r="I13" s="1"/>
      <c r="J13" s="1"/>
      <c r="K13" s="1"/>
      <c r="L13" s="4"/>
      <c r="M13" s="4"/>
      <c r="N13" s="4"/>
      <c r="O13" s="4"/>
      <c r="P13" s="4"/>
      <c r="Q13" s="4"/>
    </row>
    <row r="14" spans="1:24" ht="13.5" customHeight="1" x14ac:dyDescent="0.2">
      <c r="A14" s="1"/>
      <c r="B14" s="1"/>
      <c r="C14" s="1"/>
      <c r="D14" s="1"/>
      <c r="E14" s="1"/>
      <c r="F14" s="1"/>
      <c r="G14" s="1"/>
      <c r="H14" s="1"/>
      <c r="I14" s="1"/>
      <c r="J14" s="1"/>
      <c r="K14" s="1"/>
      <c r="L14" s="4"/>
      <c r="M14" s="4"/>
      <c r="N14" s="4"/>
      <c r="O14" s="4"/>
      <c r="P14" s="4"/>
      <c r="Q14" s="4" t="s">
        <v>899</v>
      </c>
      <c r="T14" s="4"/>
      <c r="U14" s="117"/>
      <c r="X14" s="35" t="s">
        <v>254</v>
      </c>
    </row>
    <row r="15" spans="1:24" ht="9.75" customHeight="1" x14ac:dyDescent="0.2">
      <c r="A15" s="855" t="s">
        <v>4</v>
      </c>
      <c r="B15" s="591"/>
      <c r="C15" s="591"/>
      <c r="D15" s="591"/>
      <c r="E15" s="591"/>
      <c r="F15" s="591"/>
      <c r="G15" s="591"/>
      <c r="H15" s="591"/>
      <c r="I15" s="591"/>
      <c r="J15" s="591"/>
      <c r="K15" s="591"/>
      <c r="L15" s="591"/>
      <c r="M15" s="591"/>
      <c r="N15" s="591"/>
      <c r="O15" s="591"/>
      <c r="P15" s="591"/>
      <c r="Q15" s="591"/>
      <c r="R15" s="591"/>
      <c r="S15" s="591"/>
      <c r="T15" s="591"/>
      <c r="U15" s="591"/>
    </row>
    <row r="16" spans="1:24" ht="25.5" customHeight="1" x14ac:dyDescent="0.2">
      <c r="A16" s="852" t="s">
        <v>924</v>
      </c>
      <c r="B16" s="592"/>
      <c r="C16" s="592"/>
      <c r="D16" s="592"/>
      <c r="E16" s="592"/>
      <c r="F16" s="592"/>
      <c r="G16" s="592"/>
      <c r="H16" s="592"/>
      <c r="I16" s="592"/>
      <c r="J16" s="592"/>
      <c r="K16" s="592"/>
      <c r="L16" s="592"/>
      <c r="M16" s="592"/>
      <c r="N16" s="592"/>
      <c r="O16" s="592"/>
      <c r="P16" s="592"/>
      <c r="Q16" s="592"/>
      <c r="R16" s="592"/>
      <c r="S16" s="592"/>
      <c r="T16" s="592"/>
      <c r="U16" s="592"/>
    </row>
    <row r="17" spans="1:24" ht="4.5" customHeight="1" x14ac:dyDescent="0.2">
      <c r="A17" s="4"/>
      <c r="B17" s="4"/>
      <c r="C17" s="4"/>
      <c r="D17" s="4"/>
      <c r="E17" s="4"/>
      <c r="F17" s="4"/>
      <c r="G17" s="4"/>
      <c r="H17" s="4"/>
      <c r="I17" s="4"/>
      <c r="J17" s="4"/>
      <c r="K17" s="4"/>
      <c r="L17" s="4"/>
      <c r="M17" s="4"/>
      <c r="N17" s="4"/>
      <c r="O17" s="4"/>
      <c r="P17" s="4"/>
      <c r="Q17" s="4"/>
    </row>
    <row r="18" spans="1:24" ht="12.75" customHeight="1" x14ac:dyDescent="0.2">
      <c r="A18" s="588" t="s">
        <v>5</v>
      </c>
      <c r="B18" s="589"/>
      <c r="C18" s="590"/>
      <c r="D18" s="578" t="s">
        <v>8</v>
      </c>
      <c r="E18" s="578" t="s">
        <v>18</v>
      </c>
      <c r="F18" s="580" t="s">
        <v>19</v>
      </c>
      <c r="G18" s="581"/>
      <c r="H18" s="580" t="s">
        <v>20</v>
      </c>
      <c r="I18" s="581"/>
      <c r="J18" s="588" t="s">
        <v>14</v>
      </c>
      <c r="K18" s="590"/>
      <c r="L18" s="588" t="s">
        <v>10</v>
      </c>
      <c r="M18" s="590"/>
      <c r="N18" s="588" t="s">
        <v>13</v>
      </c>
      <c r="O18" s="590"/>
      <c r="P18" s="588" t="s">
        <v>15</v>
      </c>
      <c r="Q18" s="590"/>
      <c r="R18" s="586" t="s">
        <v>28</v>
      </c>
      <c r="S18" s="586"/>
      <c r="T18" s="586"/>
      <c r="U18" s="598" t="s">
        <v>29</v>
      </c>
      <c r="V18" s="580" t="s">
        <v>31</v>
      </c>
      <c r="W18" s="587"/>
      <c r="X18" s="581"/>
    </row>
    <row r="19" spans="1:24" x14ac:dyDescent="0.2">
      <c r="A19" s="26" t="s">
        <v>17</v>
      </c>
      <c r="B19" s="586" t="s">
        <v>6</v>
      </c>
      <c r="C19" s="586"/>
      <c r="D19" s="579"/>
      <c r="E19" s="579"/>
      <c r="F19" s="25" t="s">
        <v>21</v>
      </c>
      <c r="G19" s="25" t="s">
        <v>22</v>
      </c>
      <c r="H19" s="25" t="s">
        <v>23</v>
      </c>
      <c r="I19" s="25" t="s">
        <v>24</v>
      </c>
      <c r="J19" s="2" t="s">
        <v>11</v>
      </c>
      <c r="K19" s="2" t="s">
        <v>12</v>
      </c>
      <c r="L19" s="2" t="s">
        <v>11</v>
      </c>
      <c r="M19" s="2" t="s">
        <v>12</v>
      </c>
      <c r="N19" s="2" t="s">
        <v>11</v>
      </c>
      <c r="O19" s="2" t="s">
        <v>12</v>
      </c>
      <c r="P19" s="2" t="s">
        <v>11</v>
      </c>
      <c r="Q19" s="2" t="s">
        <v>12</v>
      </c>
      <c r="R19" s="2" t="s">
        <v>11</v>
      </c>
      <c r="S19" s="2" t="s">
        <v>12</v>
      </c>
      <c r="T19" s="2" t="s">
        <v>30</v>
      </c>
      <c r="U19" s="598"/>
      <c r="V19" s="25" t="s">
        <v>32</v>
      </c>
      <c r="W19" s="25" t="s">
        <v>33</v>
      </c>
      <c r="X19" s="25" t="s">
        <v>34</v>
      </c>
    </row>
    <row r="20" spans="1:24" ht="87" customHeight="1" x14ac:dyDescent="0.2">
      <c r="A20" s="486">
        <v>1</v>
      </c>
      <c r="B20" s="853" t="s">
        <v>925</v>
      </c>
      <c r="C20" s="854"/>
      <c r="D20" s="487" t="s">
        <v>212</v>
      </c>
      <c r="E20" s="487">
        <v>15</v>
      </c>
      <c r="F20" s="28">
        <f t="shared" ref="F20:F25" si="0">$F$27*E20/100</f>
        <v>55999.199999999997</v>
      </c>
      <c r="G20" s="28">
        <f t="shared" ref="G20:G25" si="1">$G$27*E20/100</f>
        <v>35931.75</v>
      </c>
      <c r="H20" s="368">
        <f t="shared" ref="H20:I25" si="2">J20+L20+N20+P20</f>
        <v>1</v>
      </c>
      <c r="I20" s="368">
        <f t="shared" si="2"/>
        <v>2</v>
      </c>
      <c r="J20" s="486">
        <v>0</v>
      </c>
      <c r="K20" s="67">
        <v>0</v>
      </c>
      <c r="L20" s="486">
        <v>1</v>
      </c>
      <c r="M20" s="67">
        <v>1</v>
      </c>
      <c r="N20" s="486">
        <v>0</v>
      </c>
      <c r="O20" s="67">
        <v>1</v>
      </c>
      <c r="P20" s="486"/>
      <c r="Q20" s="3"/>
      <c r="R20" s="29">
        <f>J20+L20+N20+P20</f>
        <v>1</v>
      </c>
      <c r="S20" s="29">
        <f>K20+M20+O20+Q20</f>
        <v>2</v>
      </c>
      <c r="T20" s="29">
        <f>S20-R20</f>
        <v>1</v>
      </c>
      <c r="U20" s="494" t="s">
        <v>926</v>
      </c>
      <c r="V20" s="3" t="e">
        <f>O20/N20*100</f>
        <v>#DIV/0!</v>
      </c>
      <c r="W20" s="3">
        <f>G20/F20*100</f>
        <v>64.164755925084648</v>
      </c>
      <c r="X20" s="3" t="e">
        <f>W20/V20*100</f>
        <v>#DIV/0!</v>
      </c>
    </row>
    <row r="21" spans="1:24" ht="35.25" customHeight="1" x14ac:dyDescent="0.2">
      <c r="A21" s="486">
        <v>2</v>
      </c>
      <c r="B21" s="853" t="s">
        <v>927</v>
      </c>
      <c r="C21" s="854"/>
      <c r="D21" s="487" t="s">
        <v>892</v>
      </c>
      <c r="E21" s="487">
        <v>20</v>
      </c>
      <c r="F21" s="28">
        <f t="shared" si="0"/>
        <v>74665.600000000006</v>
      </c>
      <c r="G21" s="28">
        <f t="shared" si="1"/>
        <v>47909</v>
      </c>
      <c r="H21" s="368">
        <f t="shared" si="2"/>
        <v>3</v>
      </c>
      <c r="I21" s="368">
        <f t="shared" si="2"/>
        <v>3</v>
      </c>
      <c r="J21" s="486">
        <v>1</v>
      </c>
      <c r="K21" s="67">
        <v>1</v>
      </c>
      <c r="L21" s="486">
        <v>1</v>
      </c>
      <c r="M21" s="67">
        <v>1</v>
      </c>
      <c r="N21" s="486">
        <v>1</v>
      </c>
      <c r="O21" s="67">
        <v>1</v>
      </c>
      <c r="P21" s="486"/>
      <c r="Q21" s="3"/>
      <c r="R21" s="29">
        <f t="shared" ref="R21:S27" si="3">J21+L21+N21+P21</f>
        <v>3</v>
      </c>
      <c r="S21" s="29">
        <f t="shared" si="3"/>
        <v>3</v>
      </c>
      <c r="T21" s="29">
        <f t="shared" ref="T21:T27" si="4">S21-R21</f>
        <v>0</v>
      </c>
      <c r="U21" s="494"/>
      <c r="V21" s="3">
        <f t="shared" ref="V21:V27" si="5">O21/N21*100</f>
        <v>100</v>
      </c>
      <c r="W21" s="3">
        <f t="shared" ref="W21:W27" si="6">G21/F21*100</f>
        <v>64.164755925084634</v>
      </c>
      <c r="X21" s="3">
        <f t="shared" ref="X21:X27" si="7">W21/V21*100</f>
        <v>64.164755925084634</v>
      </c>
    </row>
    <row r="22" spans="1:24" ht="36" customHeight="1" x14ac:dyDescent="0.2">
      <c r="A22" s="486">
        <v>3</v>
      </c>
      <c r="B22" s="853" t="s">
        <v>928</v>
      </c>
      <c r="C22" s="854"/>
      <c r="D22" s="487" t="s">
        <v>446</v>
      </c>
      <c r="E22" s="487">
        <v>20</v>
      </c>
      <c r="F22" s="28">
        <f t="shared" si="0"/>
        <v>74665.600000000006</v>
      </c>
      <c r="G22" s="28">
        <f t="shared" si="1"/>
        <v>47909</v>
      </c>
      <c r="H22" s="368">
        <f t="shared" si="2"/>
        <v>3</v>
      </c>
      <c r="I22" s="368">
        <f t="shared" si="2"/>
        <v>3</v>
      </c>
      <c r="J22" s="486">
        <v>1</v>
      </c>
      <c r="K22" s="67">
        <v>1</v>
      </c>
      <c r="L22" s="486">
        <v>1</v>
      </c>
      <c r="M22" s="67">
        <v>1</v>
      </c>
      <c r="N22" s="486">
        <v>1</v>
      </c>
      <c r="O22" s="67">
        <v>1</v>
      </c>
      <c r="P22" s="486"/>
      <c r="Q22" s="3"/>
      <c r="R22" s="29">
        <f t="shared" si="3"/>
        <v>3</v>
      </c>
      <c r="S22" s="29">
        <f t="shared" si="3"/>
        <v>3</v>
      </c>
      <c r="T22" s="29">
        <f t="shared" si="4"/>
        <v>0</v>
      </c>
      <c r="U22" s="494"/>
      <c r="V22" s="3">
        <f t="shared" si="5"/>
        <v>100</v>
      </c>
      <c r="W22" s="3">
        <f t="shared" si="6"/>
        <v>64.164755925084634</v>
      </c>
      <c r="X22" s="3">
        <f t="shared" si="7"/>
        <v>64.164755925084634</v>
      </c>
    </row>
    <row r="23" spans="1:24" ht="47.25" customHeight="1" x14ac:dyDescent="0.2">
      <c r="A23" s="486">
        <v>4</v>
      </c>
      <c r="B23" s="853" t="s">
        <v>929</v>
      </c>
      <c r="C23" s="854"/>
      <c r="D23" s="487" t="s">
        <v>276</v>
      </c>
      <c r="E23" s="487">
        <v>20</v>
      </c>
      <c r="F23" s="28">
        <f t="shared" si="0"/>
        <v>74665.600000000006</v>
      </c>
      <c r="G23" s="28">
        <f t="shared" si="1"/>
        <v>47909</v>
      </c>
      <c r="H23" s="368">
        <f t="shared" si="2"/>
        <v>2</v>
      </c>
      <c r="I23" s="368">
        <f t="shared" si="2"/>
        <v>3</v>
      </c>
      <c r="J23" s="486">
        <v>0</v>
      </c>
      <c r="K23" s="67">
        <v>1</v>
      </c>
      <c r="L23" s="486">
        <v>1</v>
      </c>
      <c r="M23" s="67">
        <v>1</v>
      </c>
      <c r="N23" s="486">
        <v>1</v>
      </c>
      <c r="O23" s="67">
        <v>1</v>
      </c>
      <c r="P23" s="486"/>
      <c r="Q23" s="3"/>
      <c r="R23" s="29">
        <f t="shared" si="3"/>
        <v>2</v>
      </c>
      <c r="S23" s="29">
        <f t="shared" si="3"/>
        <v>3</v>
      </c>
      <c r="T23" s="29">
        <f t="shared" si="4"/>
        <v>1</v>
      </c>
      <c r="U23" s="494"/>
      <c r="V23" s="3">
        <f t="shared" si="5"/>
        <v>100</v>
      </c>
      <c r="W23" s="3">
        <f t="shared" si="6"/>
        <v>64.164755925084634</v>
      </c>
      <c r="X23" s="3">
        <f t="shared" si="7"/>
        <v>64.164755925084634</v>
      </c>
    </row>
    <row r="24" spans="1:24" ht="63.75" customHeight="1" x14ac:dyDescent="0.2">
      <c r="A24" s="486">
        <v>5</v>
      </c>
      <c r="B24" s="853" t="s">
        <v>930</v>
      </c>
      <c r="C24" s="854"/>
      <c r="D24" s="487" t="s">
        <v>297</v>
      </c>
      <c r="E24" s="487">
        <v>15</v>
      </c>
      <c r="F24" s="28">
        <f t="shared" si="0"/>
        <v>55999.199999999997</v>
      </c>
      <c r="G24" s="28">
        <f t="shared" si="1"/>
        <v>35931.75</v>
      </c>
      <c r="H24" s="368">
        <f t="shared" si="2"/>
        <v>3</v>
      </c>
      <c r="I24" s="368">
        <f t="shared" si="2"/>
        <v>6</v>
      </c>
      <c r="J24" s="486">
        <v>1</v>
      </c>
      <c r="K24" s="67">
        <v>2</v>
      </c>
      <c r="L24" s="486">
        <v>1</v>
      </c>
      <c r="M24" s="67">
        <v>2</v>
      </c>
      <c r="N24" s="486">
        <v>1</v>
      </c>
      <c r="O24" s="67">
        <v>2</v>
      </c>
      <c r="P24" s="486"/>
      <c r="Q24" s="3"/>
      <c r="R24" s="29">
        <f t="shared" si="3"/>
        <v>3</v>
      </c>
      <c r="S24" s="29">
        <f t="shared" si="3"/>
        <v>6</v>
      </c>
      <c r="T24" s="29">
        <f t="shared" si="4"/>
        <v>3</v>
      </c>
      <c r="U24" s="494" t="s">
        <v>931</v>
      </c>
      <c r="V24" s="3">
        <f t="shared" si="5"/>
        <v>200</v>
      </c>
      <c r="W24" s="3">
        <f t="shared" si="6"/>
        <v>64.164755925084648</v>
      </c>
      <c r="X24" s="3">
        <f t="shared" si="7"/>
        <v>32.082377962542324</v>
      </c>
    </row>
    <row r="25" spans="1:24" ht="37.5" customHeight="1" x14ac:dyDescent="0.2">
      <c r="A25" s="486">
        <v>6</v>
      </c>
      <c r="B25" s="859" t="s">
        <v>932</v>
      </c>
      <c r="C25" s="860"/>
      <c r="D25" s="487" t="s">
        <v>212</v>
      </c>
      <c r="E25" s="487">
        <v>10</v>
      </c>
      <c r="F25" s="28">
        <f t="shared" si="0"/>
        <v>37332.800000000003</v>
      </c>
      <c r="G25" s="28">
        <f t="shared" si="1"/>
        <v>23954.5</v>
      </c>
      <c r="H25" s="368">
        <f t="shared" si="2"/>
        <v>0</v>
      </c>
      <c r="I25" s="368">
        <f t="shared" si="2"/>
        <v>0</v>
      </c>
      <c r="J25" s="486">
        <v>0</v>
      </c>
      <c r="K25" s="67">
        <v>0</v>
      </c>
      <c r="L25" s="486">
        <v>0</v>
      </c>
      <c r="M25" s="67">
        <v>0</v>
      </c>
      <c r="N25" s="486">
        <v>0</v>
      </c>
      <c r="O25" s="67">
        <v>0</v>
      </c>
      <c r="P25" s="486"/>
      <c r="Q25" s="3"/>
      <c r="R25" s="29">
        <f t="shared" si="3"/>
        <v>0</v>
      </c>
      <c r="S25" s="29">
        <f t="shared" si="3"/>
        <v>0</v>
      </c>
      <c r="T25" s="29">
        <f t="shared" si="4"/>
        <v>0</v>
      </c>
      <c r="U25" s="494"/>
      <c r="V25" s="3" t="e">
        <f t="shared" si="5"/>
        <v>#DIV/0!</v>
      </c>
      <c r="W25" s="3">
        <f t="shared" si="6"/>
        <v>64.164755925084634</v>
      </c>
      <c r="X25" s="3" t="e">
        <f t="shared" si="7"/>
        <v>#DIV/0!</v>
      </c>
    </row>
    <row r="26" spans="1:24" ht="25.5" customHeight="1" x14ac:dyDescent="0.2">
      <c r="A26" s="486"/>
      <c r="B26" s="853"/>
      <c r="C26" s="854"/>
      <c r="D26" s="487"/>
      <c r="E26" s="487"/>
      <c r="F26" s="28"/>
      <c r="G26" s="28"/>
      <c r="H26" s="368"/>
      <c r="I26" s="368"/>
      <c r="J26" s="486"/>
      <c r="K26" s="67"/>
      <c r="L26" s="486"/>
      <c r="M26" s="67"/>
      <c r="N26" s="486"/>
      <c r="O26" s="67"/>
      <c r="P26" s="486"/>
      <c r="Q26" s="3"/>
      <c r="R26" s="29">
        <f t="shared" si="3"/>
        <v>0</v>
      </c>
      <c r="S26" s="29">
        <f t="shared" si="3"/>
        <v>0</v>
      </c>
      <c r="T26" s="29">
        <f t="shared" si="4"/>
        <v>0</v>
      </c>
      <c r="U26" s="345"/>
      <c r="V26" s="3"/>
      <c r="W26" s="3"/>
      <c r="X26" s="3"/>
    </row>
    <row r="27" spans="1:24" s="1" customFormat="1" ht="24.75" customHeight="1" x14ac:dyDescent="0.2">
      <c r="A27" s="856" t="s">
        <v>25</v>
      </c>
      <c r="B27" s="857"/>
      <c r="C27" s="858"/>
      <c r="D27" s="487"/>
      <c r="E27" s="487">
        <f>SUM(E20:E26)</f>
        <v>100</v>
      </c>
      <c r="F27" s="495">
        <v>373328</v>
      </c>
      <c r="G27" s="495">
        <v>239545</v>
      </c>
      <c r="H27" s="487">
        <f t="shared" ref="H27:Q27" si="8">SUM(H20:H26)</f>
        <v>12</v>
      </c>
      <c r="I27" s="487">
        <f t="shared" si="8"/>
        <v>17</v>
      </c>
      <c r="J27" s="487">
        <f t="shared" si="8"/>
        <v>3</v>
      </c>
      <c r="K27" s="489">
        <f t="shared" si="8"/>
        <v>5</v>
      </c>
      <c r="L27" s="487">
        <f t="shared" si="8"/>
        <v>5</v>
      </c>
      <c r="M27" s="487">
        <f t="shared" si="8"/>
        <v>6</v>
      </c>
      <c r="N27" s="487">
        <f t="shared" si="8"/>
        <v>4</v>
      </c>
      <c r="O27" s="487">
        <f t="shared" si="8"/>
        <v>6</v>
      </c>
      <c r="P27" s="487">
        <f t="shared" si="8"/>
        <v>0</v>
      </c>
      <c r="Q27" s="9">
        <f t="shared" si="8"/>
        <v>0</v>
      </c>
      <c r="R27" s="8">
        <f t="shared" si="3"/>
        <v>12</v>
      </c>
      <c r="S27" s="8">
        <f t="shared" si="3"/>
        <v>17</v>
      </c>
      <c r="T27" s="8">
        <f t="shared" si="4"/>
        <v>5</v>
      </c>
      <c r="U27" s="345"/>
      <c r="V27" s="3">
        <f t="shared" si="5"/>
        <v>150</v>
      </c>
      <c r="W27" s="3">
        <f t="shared" si="6"/>
        <v>64.164755925084648</v>
      </c>
      <c r="X27" s="3">
        <f t="shared" si="7"/>
        <v>42.77650395005643</v>
      </c>
    </row>
    <row r="28" spans="1:24" s="4" customFormat="1" ht="14.25" customHeight="1" x14ac:dyDescent="0.2">
      <c r="B28" s="7" t="s">
        <v>26</v>
      </c>
      <c r="F28" s="6"/>
    </row>
    <row r="29" spans="1:24" x14ac:dyDescent="0.2">
      <c r="J29" s="115"/>
      <c r="K29" s="115"/>
      <c r="L29" s="115"/>
      <c r="M29" s="115"/>
      <c r="N29" s="115"/>
      <c r="O29" s="115"/>
      <c r="P29" s="115"/>
    </row>
    <row r="30" spans="1:24" x14ac:dyDescent="0.2">
      <c r="J30" s="115"/>
      <c r="K30" s="115"/>
      <c r="L30" s="115"/>
      <c r="M30" s="115"/>
      <c r="N30" s="115"/>
      <c r="O30" s="115"/>
      <c r="P30" s="115"/>
    </row>
    <row r="31" spans="1:24" x14ac:dyDescent="0.2">
      <c r="J31" s="115"/>
      <c r="K31" s="115"/>
      <c r="L31" s="115"/>
      <c r="M31" s="115"/>
      <c r="N31" s="115"/>
      <c r="O31" s="115"/>
      <c r="P31" s="115"/>
    </row>
    <row r="32" spans="1:24" x14ac:dyDescent="0.2">
      <c r="J32" s="115"/>
      <c r="K32" s="115"/>
      <c r="L32" s="115"/>
      <c r="M32" s="115"/>
      <c r="N32" s="115"/>
      <c r="O32" s="115"/>
      <c r="P32" s="115"/>
    </row>
    <row r="33" spans="10:16" x14ac:dyDescent="0.2">
      <c r="J33" s="115"/>
      <c r="K33" s="115"/>
      <c r="L33" s="115"/>
      <c r="M33" s="115"/>
      <c r="N33" s="115"/>
      <c r="O33" s="115"/>
      <c r="P33" s="115"/>
    </row>
    <row r="34" spans="10:16" x14ac:dyDescent="0.2">
      <c r="J34" s="115"/>
      <c r="K34" s="115"/>
      <c r="L34" s="115"/>
      <c r="M34" s="115"/>
      <c r="N34" s="115"/>
      <c r="O34" s="115"/>
      <c r="P34" s="115"/>
    </row>
    <row r="35" spans="10:16" x14ac:dyDescent="0.2">
      <c r="J35" s="115"/>
      <c r="K35" s="115"/>
      <c r="L35" s="115"/>
      <c r="M35" s="115"/>
      <c r="N35" s="115"/>
      <c r="O35" s="115"/>
      <c r="P35" s="115"/>
    </row>
    <row r="36" spans="10:16" x14ac:dyDescent="0.2">
      <c r="J36" s="115"/>
      <c r="K36" s="115"/>
      <c r="L36" s="115"/>
      <c r="M36" s="115"/>
      <c r="N36" s="115"/>
      <c r="O36" s="115"/>
      <c r="P36" s="115"/>
    </row>
    <row r="37" spans="10:16" x14ac:dyDescent="0.2">
      <c r="J37" s="115"/>
      <c r="K37" s="115"/>
      <c r="L37" s="115"/>
      <c r="M37" s="115"/>
      <c r="N37" s="115"/>
      <c r="O37" s="115"/>
      <c r="P37" s="115"/>
    </row>
    <row r="38" spans="10:16" x14ac:dyDescent="0.2">
      <c r="J38" s="115"/>
      <c r="K38" s="115"/>
      <c r="L38" s="115"/>
      <c r="M38" s="115"/>
      <c r="N38" s="115"/>
      <c r="O38" s="115"/>
      <c r="P38" s="115"/>
    </row>
    <row r="39" spans="10:16" x14ac:dyDescent="0.2">
      <c r="J39" s="115"/>
      <c r="K39" s="115"/>
      <c r="L39" s="115"/>
      <c r="M39" s="115"/>
      <c r="N39" s="115"/>
      <c r="O39" s="115"/>
      <c r="P39" s="115"/>
    </row>
    <row r="40" spans="10:16" x14ac:dyDescent="0.2">
      <c r="J40" s="115"/>
      <c r="K40" s="115"/>
      <c r="L40" s="115"/>
      <c r="M40" s="115"/>
      <c r="N40" s="115"/>
      <c r="O40" s="115"/>
      <c r="P40" s="115"/>
    </row>
    <row r="41" spans="10:16" x14ac:dyDescent="0.2">
      <c r="J41" s="115"/>
      <c r="K41" s="115"/>
      <c r="L41" s="115"/>
      <c r="M41" s="115"/>
      <c r="N41" s="115"/>
      <c r="O41" s="115"/>
      <c r="P41" s="115"/>
    </row>
    <row r="42" spans="10:16" x14ac:dyDescent="0.2">
      <c r="J42" s="115"/>
      <c r="K42" s="115"/>
      <c r="L42" s="115"/>
      <c r="M42" s="115"/>
      <c r="N42" s="115"/>
      <c r="O42" s="115"/>
      <c r="P42" s="115"/>
    </row>
    <row r="43" spans="10:16" x14ac:dyDescent="0.2">
      <c r="J43" s="115"/>
      <c r="K43" s="115"/>
      <c r="L43" s="115"/>
      <c r="M43" s="115"/>
      <c r="N43" s="115"/>
      <c r="O43" s="115"/>
      <c r="P43" s="115"/>
    </row>
    <row r="44" spans="10:16" x14ac:dyDescent="0.2">
      <c r="J44" s="115"/>
      <c r="K44" s="115"/>
      <c r="L44" s="115"/>
      <c r="M44" s="115"/>
      <c r="N44" s="115"/>
      <c r="O44" s="115"/>
      <c r="P44" s="115"/>
    </row>
    <row r="45" spans="10:16" x14ac:dyDescent="0.2">
      <c r="J45" s="115"/>
      <c r="K45" s="115"/>
      <c r="L45" s="115"/>
      <c r="M45" s="115"/>
      <c r="N45" s="115"/>
      <c r="O45" s="115"/>
      <c r="P45" s="115"/>
    </row>
    <row r="46" spans="10:16" x14ac:dyDescent="0.2">
      <c r="J46" s="115"/>
      <c r="K46" s="115"/>
      <c r="L46" s="115"/>
      <c r="M46" s="115"/>
      <c r="N46" s="115"/>
      <c r="O46" s="115"/>
      <c r="P46" s="115"/>
    </row>
    <row r="47" spans="10:16" x14ac:dyDescent="0.2">
      <c r="J47" s="115"/>
      <c r="K47" s="115"/>
      <c r="L47" s="115"/>
      <c r="M47" s="115"/>
      <c r="N47" s="115"/>
      <c r="O47" s="115"/>
      <c r="P47" s="115"/>
    </row>
    <row r="48" spans="10:16" x14ac:dyDescent="0.2">
      <c r="J48" s="115"/>
      <c r="K48" s="115"/>
      <c r="L48" s="115"/>
      <c r="M48" s="115"/>
      <c r="N48" s="115"/>
      <c r="O48" s="115"/>
      <c r="P48" s="115"/>
    </row>
    <row r="49" spans="10:16" x14ac:dyDescent="0.2">
      <c r="J49" s="115"/>
      <c r="K49" s="115"/>
      <c r="L49" s="115"/>
      <c r="M49" s="115"/>
      <c r="N49" s="115"/>
      <c r="O49" s="115"/>
      <c r="P49" s="115"/>
    </row>
  </sheetData>
  <mergeCells count="30">
    <mergeCell ref="B26:C26"/>
    <mergeCell ref="A27:C27"/>
    <mergeCell ref="B20:C20"/>
    <mergeCell ref="B21:C21"/>
    <mergeCell ref="B22:C22"/>
    <mergeCell ref="B23:C23"/>
    <mergeCell ref="B24:C24"/>
    <mergeCell ref="B25:C25"/>
    <mergeCell ref="B19:C19"/>
    <mergeCell ref="A7:X7"/>
    <mergeCell ref="A15:U15"/>
    <mergeCell ref="A16:U16"/>
    <mergeCell ref="A18:C18"/>
    <mergeCell ref="D18:D19"/>
    <mergeCell ref="E18:E19"/>
    <mergeCell ref="F18:G18"/>
    <mergeCell ref="H18:I18"/>
    <mergeCell ref="J18:K18"/>
    <mergeCell ref="L18:M18"/>
    <mergeCell ref="N18:O18"/>
    <mergeCell ref="P18:Q18"/>
    <mergeCell ref="R18:T18"/>
    <mergeCell ref="U18:U19"/>
    <mergeCell ref="V18:X18"/>
    <mergeCell ref="A6:X6"/>
    <mergeCell ref="A1:X1"/>
    <mergeCell ref="A2:X2"/>
    <mergeCell ref="A3:X3"/>
    <mergeCell ref="A4:X4"/>
    <mergeCell ref="A5:X5"/>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49"/>
  <sheetViews>
    <sheetView topLeftCell="A25" workbookViewId="0">
      <selection activeCell="G27" sqref="G27"/>
    </sheetView>
  </sheetViews>
  <sheetFormatPr baseColWidth="10" defaultColWidth="9.85546875" defaultRowHeight="12.75" x14ac:dyDescent="0.2"/>
  <cols>
    <col min="1" max="7" width="9.85546875" style="35"/>
    <col min="8" max="13" width="0" style="35" hidden="1" customWidth="1"/>
    <col min="14" max="15" width="9.85546875" style="35"/>
    <col min="16" max="17" width="0" style="35" hidden="1" customWidth="1"/>
    <col min="18" max="20" width="9.85546875" style="35"/>
    <col min="21" max="21" width="16.7109375" style="498" customWidth="1"/>
    <col min="22" max="16384" width="9.85546875" style="35"/>
  </cols>
  <sheetData>
    <row r="1" spans="2:24" x14ac:dyDescent="0.2">
      <c r="B1" s="574" t="s">
        <v>54</v>
      </c>
      <c r="C1" s="574"/>
      <c r="D1" s="574"/>
      <c r="E1" s="574"/>
      <c r="F1" s="574"/>
      <c r="G1" s="574"/>
      <c r="H1" s="574"/>
      <c r="I1" s="574"/>
      <c r="J1" s="574"/>
      <c r="K1" s="574"/>
      <c r="L1" s="574"/>
      <c r="M1" s="574"/>
      <c r="N1" s="574"/>
      <c r="O1" s="574"/>
      <c r="P1" s="574"/>
      <c r="Q1" s="574"/>
      <c r="R1" s="574"/>
      <c r="S1" s="574"/>
      <c r="T1" s="574"/>
      <c r="U1" s="574"/>
      <c r="V1" s="574"/>
      <c r="W1" s="574"/>
      <c r="X1" s="574"/>
    </row>
    <row r="2" spans="2:24" x14ac:dyDescent="0.2">
      <c r="B2" s="574" t="s">
        <v>0</v>
      </c>
      <c r="C2" s="574"/>
      <c r="D2" s="574"/>
      <c r="E2" s="574"/>
      <c r="F2" s="574"/>
      <c r="G2" s="574"/>
      <c r="H2" s="574"/>
      <c r="I2" s="574"/>
      <c r="J2" s="574"/>
      <c r="K2" s="574"/>
      <c r="L2" s="574"/>
      <c r="M2" s="574"/>
      <c r="N2" s="574"/>
      <c r="O2" s="574"/>
      <c r="P2" s="574"/>
      <c r="Q2" s="574"/>
      <c r="R2" s="574"/>
      <c r="S2" s="574"/>
      <c r="T2" s="574"/>
      <c r="U2" s="574"/>
      <c r="V2" s="574"/>
      <c r="W2" s="574"/>
      <c r="X2" s="574"/>
    </row>
    <row r="3" spans="2:24" x14ac:dyDescent="0.2">
      <c r="B3" s="574" t="s">
        <v>16</v>
      </c>
      <c r="C3" s="574"/>
      <c r="D3" s="574"/>
      <c r="E3" s="574"/>
      <c r="F3" s="574"/>
      <c r="G3" s="574"/>
      <c r="H3" s="574"/>
      <c r="I3" s="574"/>
      <c r="J3" s="574"/>
      <c r="K3" s="574"/>
      <c r="L3" s="574"/>
      <c r="M3" s="574"/>
      <c r="N3" s="574"/>
      <c r="O3" s="574"/>
      <c r="P3" s="574"/>
      <c r="Q3" s="574"/>
      <c r="R3" s="574"/>
      <c r="S3" s="574"/>
      <c r="T3" s="574"/>
      <c r="U3" s="574"/>
      <c r="V3" s="574"/>
      <c r="W3" s="574"/>
      <c r="X3" s="574"/>
    </row>
    <row r="4" spans="2:24" hidden="1" x14ac:dyDescent="0.2">
      <c r="B4" s="591" t="s">
        <v>55</v>
      </c>
      <c r="C4" s="591"/>
      <c r="D4" s="591"/>
      <c r="E4" s="591"/>
      <c r="F4" s="591"/>
      <c r="G4" s="591"/>
      <c r="H4" s="591"/>
      <c r="I4" s="591"/>
      <c r="J4" s="591"/>
      <c r="K4" s="591"/>
      <c r="L4" s="591"/>
      <c r="M4" s="591"/>
      <c r="N4" s="591"/>
      <c r="O4" s="591"/>
      <c r="P4" s="591"/>
      <c r="Q4" s="591"/>
      <c r="R4" s="591"/>
      <c r="S4" s="591"/>
      <c r="T4" s="591"/>
      <c r="U4" s="591"/>
      <c r="V4" s="591"/>
      <c r="W4" s="591"/>
      <c r="X4" s="591"/>
    </row>
    <row r="5" spans="2:24" hidden="1" x14ac:dyDescent="0.2">
      <c r="B5" s="591" t="s">
        <v>56</v>
      </c>
      <c r="C5" s="591"/>
      <c r="D5" s="591"/>
      <c r="E5" s="591"/>
      <c r="F5" s="591"/>
      <c r="G5" s="591"/>
      <c r="H5" s="591"/>
      <c r="I5" s="591"/>
      <c r="J5" s="591"/>
      <c r="K5" s="591"/>
      <c r="L5" s="591"/>
      <c r="M5" s="591"/>
      <c r="N5" s="591"/>
      <c r="O5" s="591"/>
      <c r="P5" s="591"/>
      <c r="Q5" s="591"/>
      <c r="R5" s="591"/>
      <c r="S5" s="591"/>
      <c r="T5" s="591"/>
      <c r="U5" s="591"/>
      <c r="V5" s="591"/>
      <c r="W5" s="591"/>
      <c r="X5" s="591"/>
    </row>
    <row r="6" spans="2:24" x14ac:dyDescent="0.2">
      <c r="B6" s="591" t="s">
        <v>57</v>
      </c>
      <c r="C6" s="591"/>
      <c r="D6" s="591"/>
      <c r="E6" s="591"/>
      <c r="F6" s="591"/>
      <c r="G6" s="591"/>
      <c r="H6" s="591"/>
      <c r="I6" s="591"/>
      <c r="J6" s="591"/>
      <c r="K6" s="591"/>
      <c r="L6" s="591"/>
      <c r="M6" s="591"/>
      <c r="N6" s="591"/>
      <c r="O6" s="591"/>
      <c r="P6" s="591"/>
      <c r="Q6" s="591"/>
      <c r="R6" s="591"/>
      <c r="S6" s="591"/>
      <c r="T6" s="591"/>
      <c r="U6" s="591"/>
      <c r="V6" s="591"/>
      <c r="W6" s="591"/>
      <c r="X6" s="591"/>
    </row>
    <row r="7" spans="2:24" hidden="1" x14ac:dyDescent="0.2">
      <c r="B7" s="591" t="s">
        <v>130</v>
      </c>
      <c r="C7" s="591"/>
      <c r="D7" s="591"/>
      <c r="E7" s="591"/>
      <c r="F7" s="591"/>
      <c r="G7" s="591"/>
      <c r="H7" s="591"/>
      <c r="I7" s="591"/>
      <c r="J7" s="591"/>
      <c r="K7" s="591"/>
      <c r="L7" s="591"/>
      <c r="M7" s="591"/>
      <c r="N7" s="591"/>
      <c r="O7" s="591"/>
      <c r="P7" s="591"/>
      <c r="Q7" s="591"/>
      <c r="R7" s="591"/>
      <c r="S7" s="591"/>
      <c r="T7" s="591"/>
      <c r="U7" s="591"/>
      <c r="V7" s="591"/>
      <c r="W7" s="591"/>
      <c r="X7" s="591"/>
    </row>
    <row r="8" spans="2:24" x14ac:dyDescent="0.2">
      <c r="B8" s="23"/>
      <c r="C8" s="23"/>
      <c r="D8" s="23"/>
      <c r="E8" s="23"/>
      <c r="F8" s="23"/>
      <c r="G8" s="23"/>
      <c r="H8" s="23"/>
      <c r="I8" s="23"/>
      <c r="J8" s="23"/>
      <c r="K8" s="23"/>
      <c r="L8" s="23"/>
      <c r="M8" s="23"/>
      <c r="N8" s="23"/>
      <c r="O8" s="23"/>
      <c r="P8" s="23"/>
      <c r="Q8" s="23"/>
      <c r="R8" s="23"/>
      <c r="S8" s="23"/>
      <c r="T8" s="23"/>
      <c r="U8" s="496"/>
      <c r="V8" s="23"/>
      <c r="W8" s="23"/>
      <c r="X8" s="23"/>
    </row>
    <row r="9" spans="2:24" x14ac:dyDescent="0.2">
      <c r="B9" s="285" t="s">
        <v>423</v>
      </c>
      <c r="C9" s="497" t="s">
        <v>908</v>
      </c>
      <c r="D9" s="299"/>
      <c r="E9" s="1"/>
      <c r="F9" s="1"/>
      <c r="G9" s="1"/>
      <c r="H9" s="1"/>
      <c r="I9" s="1"/>
      <c r="J9" s="1"/>
      <c r="K9" s="1"/>
      <c r="L9" s="1"/>
      <c r="M9" s="1"/>
      <c r="N9" s="1"/>
      <c r="O9" s="1"/>
      <c r="P9" s="1"/>
      <c r="Q9" s="1"/>
    </row>
    <row r="10" spans="2:24" x14ac:dyDescent="0.2">
      <c r="B10" s="285" t="s">
        <v>1</v>
      </c>
      <c r="C10" s="497" t="s">
        <v>909</v>
      </c>
      <c r="D10" s="299"/>
      <c r="E10" s="1"/>
      <c r="F10" s="1"/>
      <c r="G10" s="1"/>
      <c r="H10" s="1"/>
      <c r="I10" s="1"/>
      <c r="J10" s="1"/>
      <c r="K10" s="1"/>
      <c r="L10" s="4"/>
      <c r="M10" s="4"/>
      <c r="N10" s="4"/>
      <c r="O10" s="4"/>
      <c r="P10" s="4"/>
      <c r="Q10" s="4"/>
    </row>
    <row r="11" spans="2:24" x14ac:dyDescent="0.2">
      <c r="B11" s="285" t="s">
        <v>426</v>
      </c>
      <c r="C11" s="497" t="s">
        <v>910</v>
      </c>
      <c r="D11" s="299"/>
      <c r="E11" s="1"/>
      <c r="F11" s="1"/>
      <c r="G11" s="1"/>
      <c r="H11" s="1"/>
      <c r="I11" s="1"/>
      <c r="J11" s="1"/>
      <c r="K11" s="1"/>
      <c r="L11" s="4"/>
      <c r="M11" s="4"/>
      <c r="N11" s="4"/>
      <c r="O11" s="4"/>
      <c r="P11" s="4"/>
      <c r="Q11" s="4"/>
    </row>
    <row r="12" spans="2:24" x14ac:dyDescent="0.2">
      <c r="B12" s="285" t="s">
        <v>7</v>
      </c>
      <c r="C12" s="499" t="s">
        <v>911</v>
      </c>
      <c r="D12" s="299"/>
      <c r="E12" s="1"/>
      <c r="F12" s="1"/>
      <c r="G12" s="1"/>
      <c r="H12" s="1"/>
      <c r="I12" s="1"/>
      <c r="J12" s="1"/>
      <c r="K12" s="1"/>
      <c r="L12" s="4"/>
      <c r="M12" s="4"/>
      <c r="N12" s="4"/>
      <c r="O12" s="4"/>
      <c r="P12" s="4"/>
      <c r="Q12" s="4"/>
    </row>
    <row r="13" spans="2:24" x14ac:dyDescent="0.2">
      <c r="B13" s="285" t="s">
        <v>411</v>
      </c>
      <c r="C13" s="497" t="s">
        <v>912</v>
      </c>
      <c r="D13" s="299"/>
      <c r="E13" s="1"/>
      <c r="F13" s="1"/>
      <c r="G13" s="1"/>
      <c r="H13" s="1"/>
      <c r="I13" s="1"/>
      <c r="J13" s="1"/>
      <c r="K13" s="1"/>
      <c r="L13" s="4"/>
      <c r="M13" s="4"/>
      <c r="N13" s="4"/>
      <c r="O13" s="4"/>
      <c r="P13" s="4"/>
      <c r="Q13" s="4"/>
    </row>
    <row r="14" spans="2:24" x14ac:dyDescent="0.2">
      <c r="B14" s="1"/>
      <c r="C14" s="1"/>
      <c r="D14" s="1"/>
      <c r="E14" s="1"/>
      <c r="F14" s="1"/>
      <c r="G14" s="1"/>
      <c r="H14" s="1"/>
      <c r="I14" s="1"/>
      <c r="J14" s="1"/>
      <c r="K14" s="1"/>
      <c r="L14" s="4"/>
      <c r="M14" s="4"/>
      <c r="N14" s="4"/>
      <c r="O14" s="4"/>
      <c r="P14" s="4"/>
      <c r="Q14" s="4" t="s">
        <v>899</v>
      </c>
      <c r="T14" s="4"/>
      <c r="X14" s="35" t="s">
        <v>254</v>
      </c>
    </row>
    <row r="15" spans="2:24" x14ac:dyDescent="0.2">
      <c r="B15" s="855" t="s">
        <v>4</v>
      </c>
      <c r="C15" s="591"/>
      <c r="D15" s="591"/>
      <c r="E15" s="591"/>
      <c r="F15" s="591"/>
      <c r="G15" s="591"/>
      <c r="H15" s="591"/>
      <c r="I15" s="591"/>
      <c r="J15" s="591"/>
      <c r="K15" s="591"/>
      <c r="L15" s="591"/>
      <c r="M15" s="591"/>
      <c r="N15" s="591"/>
      <c r="O15" s="591"/>
      <c r="P15" s="591"/>
      <c r="Q15" s="591"/>
      <c r="R15" s="591"/>
      <c r="S15" s="591"/>
      <c r="T15" s="591"/>
      <c r="U15" s="591"/>
    </row>
    <row r="16" spans="2:24" ht="25.5" customHeight="1" x14ac:dyDescent="0.2">
      <c r="B16" s="852" t="s">
        <v>913</v>
      </c>
      <c r="C16" s="592"/>
      <c r="D16" s="592"/>
      <c r="E16" s="592"/>
      <c r="F16" s="592"/>
      <c r="G16" s="592"/>
      <c r="H16" s="592"/>
      <c r="I16" s="592"/>
      <c r="J16" s="592"/>
      <c r="K16" s="592"/>
      <c r="L16" s="592"/>
      <c r="M16" s="592"/>
      <c r="N16" s="592"/>
      <c r="O16" s="592"/>
      <c r="P16" s="592"/>
      <c r="Q16" s="592"/>
      <c r="R16" s="592"/>
      <c r="S16" s="592"/>
      <c r="T16" s="592"/>
      <c r="U16" s="592"/>
      <c r="V16" s="592"/>
    </row>
    <row r="17" spans="2:24" hidden="1" x14ac:dyDescent="0.2">
      <c r="B17" s="4"/>
      <c r="C17" s="4"/>
      <c r="D17" s="4"/>
      <c r="E17" s="4"/>
      <c r="F17" s="4"/>
      <c r="G17" s="4"/>
      <c r="H17" s="4"/>
      <c r="I17" s="4"/>
      <c r="J17" s="4"/>
      <c r="K17" s="4"/>
      <c r="L17" s="4"/>
      <c r="M17" s="4"/>
      <c r="N17" s="4"/>
      <c r="O17" s="4"/>
      <c r="P17" s="4"/>
      <c r="Q17" s="4"/>
    </row>
    <row r="18" spans="2:24" ht="12.75" customHeight="1" x14ac:dyDescent="0.2">
      <c r="B18" s="588" t="s">
        <v>5</v>
      </c>
      <c r="C18" s="589"/>
      <c r="D18" s="578" t="s">
        <v>8</v>
      </c>
      <c r="E18" s="578" t="s">
        <v>18</v>
      </c>
      <c r="F18" s="580" t="s">
        <v>19</v>
      </c>
      <c r="G18" s="581"/>
      <c r="H18" s="580" t="s">
        <v>20</v>
      </c>
      <c r="I18" s="581"/>
      <c r="J18" s="588" t="s">
        <v>14</v>
      </c>
      <c r="K18" s="590"/>
      <c r="L18" s="588" t="s">
        <v>10</v>
      </c>
      <c r="M18" s="590"/>
      <c r="N18" s="588" t="s">
        <v>13</v>
      </c>
      <c r="O18" s="590"/>
      <c r="P18" s="588" t="s">
        <v>15</v>
      </c>
      <c r="Q18" s="590"/>
      <c r="R18" s="586" t="s">
        <v>28</v>
      </c>
      <c r="S18" s="586"/>
      <c r="T18" s="586"/>
      <c r="U18" s="861" t="s">
        <v>29</v>
      </c>
      <c r="V18" s="580" t="s">
        <v>31</v>
      </c>
      <c r="W18" s="587"/>
      <c r="X18" s="581"/>
    </row>
    <row r="19" spans="2:24" x14ac:dyDescent="0.2">
      <c r="B19" s="26" t="s">
        <v>17</v>
      </c>
      <c r="C19" s="26" t="s">
        <v>6</v>
      </c>
      <c r="D19" s="579"/>
      <c r="E19" s="579"/>
      <c r="F19" s="25" t="s">
        <v>21</v>
      </c>
      <c r="G19" s="25" t="s">
        <v>22</v>
      </c>
      <c r="H19" s="25" t="s">
        <v>23</v>
      </c>
      <c r="I19" s="25" t="s">
        <v>24</v>
      </c>
      <c r="J19" s="2" t="s">
        <v>11</v>
      </c>
      <c r="K19" s="2" t="s">
        <v>12</v>
      </c>
      <c r="L19" s="2" t="s">
        <v>11</v>
      </c>
      <c r="M19" s="2" t="s">
        <v>12</v>
      </c>
      <c r="N19" s="2" t="s">
        <v>11</v>
      </c>
      <c r="O19" s="2" t="s">
        <v>12</v>
      </c>
      <c r="P19" s="2" t="s">
        <v>11</v>
      </c>
      <c r="Q19" s="2" t="s">
        <v>12</v>
      </c>
      <c r="R19" s="2" t="s">
        <v>11</v>
      </c>
      <c r="S19" s="2" t="s">
        <v>12</v>
      </c>
      <c r="T19" s="2" t="s">
        <v>30</v>
      </c>
      <c r="U19" s="861"/>
      <c r="V19" s="25" t="s">
        <v>32</v>
      </c>
      <c r="W19" s="25" t="s">
        <v>33</v>
      </c>
      <c r="X19" s="25" t="s">
        <v>34</v>
      </c>
    </row>
    <row r="20" spans="2:24" ht="45" customHeight="1" x14ac:dyDescent="0.2">
      <c r="B20" s="500">
        <v>1</v>
      </c>
      <c r="C20" s="501" t="s">
        <v>914</v>
      </c>
      <c r="D20" s="502" t="s">
        <v>915</v>
      </c>
      <c r="E20" s="503">
        <v>0.35</v>
      </c>
      <c r="F20" s="28">
        <f>$F$26*E20/100</f>
        <v>4238.3144999999995</v>
      </c>
      <c r="G20" s="28">
        <f>$G$26*E20/100</f>
        <v>2903.3164999999995</v>
      </c>
      <c r="H20" s="368">
        <f t="shared" ref="H20:I24" si="0">J20+L20+N20+P20</f>
        <v>150</v>
      </c>
      <c r="I20" s="368">
        <f t="shared" si="0"/>
        <v>224</v>
      </c>
      <c r="J20" s="486">
        <v>50</v>
      </c>
      <c r="K20" s="67">
        <v>64</v>
      </c>
      <c r="L20" s="486">
        <v>50</v>
      </c>
      <c r="M20" s="67">
        <v>75</v>
      </c>
      <c r="N20" s="486">
        <v>50</v>
      </c>
      <c r="O20" s="67">
        <v>85</v>
      </c>
      <c r="P20" s="486"/>
      <c r="Q20" s="3"/>
      <c r="R20" s="29">
        <f>J20+L20+N20+P20</f>
        <v>150</v>
      </c>
      <c r="S20" s="29">
        <f>K20+M20+O20+Q20</f>
        <v>224</v>
      </c>
      <c r="T20" s="29">
        <f>S20-R20</f>
        <v>74</v>
      </c>
      <c r="U20" s="504" t="s">
        <v>916</v>
      </c>
      <c r="V20" s="3">
        <f>O20/N20*100</f>
        <v>170</v>
      </c>
      <c r="W20" s="3">
        <f>G20/F20*100</f>
        <v>68.501676786845337</v>
      </c>
      <c r="X20" s="3">
        <f>W20/V20*100</f>
        <v>40.295103992261957</v>
      </c>
    </row>
    <row r="21" spans="2:24" ht="45" customHeight="1" x14ac:dyDescent="0.2">
      <c r="B21" s="500">
        <v>2</v>
      </c>
      <c r="C21" s="501" t="s">
        <v>917</v>
      </c>
      <c r="D21" s="502" t="s">
        <v>797</v>
      </c>
      <c r="E21" s="503">
        <v>0.1</v>
      </c>
      <c r="F21" s="28">
        <f>$F$26*E21/100</f>
        <v>1210.9470000000001</v>
      </c>
      <c r="G21" s="28">
        <f>$G$26*E21/100</f>
        <v>829.51900000000012</v>
      </c>
      <c r="H21" s="368">
        <f t="shared" si="0"/>
        <v>9</v>
      </c>
      <c r="I21" s="368">
        <f t="shared" si="0"/>
        <v>8</v>
      </c>
      <c r="J21" s="486">
        <v>3</v>
      </c>
      <c r="K21" s="67">
        <v>2</v>
      </c>
      <c r="L21" s="486">
        <v>3</v>
      </c>
      <c r="M21" s="67">
        <v>3</v>
      </c>
      <c r="N21" s="486">
        <v>3</v>
      </c>
      <c r="O21" s="67">
        <v>3</v>
      </c>
      <c r="P21" s="486"/>
      <c r="Q21" s="3"/>
      <c r="R21" s="29">
        <f t="shared" ref="R21:S26" si="1">J21+L21+N21+P21</f>
        <v>9</v>
      </c>
      <c r="S21" s="29">
        <f t="shared" si="1"/>
        <v>8</v>
      </c>
      <c r="T21" s="29">
        <f t="shared" ref="T21:T26" si="2">S21-R21</f>
        <v>-1</v>
      </c>
      <c r="U21" s="494"/>
      <c r="V21" s="3">
        <f t="shared" ref="V21:V26" si="3">O21/N21*100</f>
        <v>100</v>
      </c>
      <c r="W21" s="3">
        <f t="shared" ref="W21:W26" si="4">G21/F21*100</f>
        <v>68.501676786845351</v>
      </c>
      <c r="X21" s="3">
        <f t="shared" ref="X21:X26" si="5">W21/V21*100</f>
        <v>68.501676786845351</v>
      </c>
    </row>
    <row r="22" spans="2:24" ht="75" customHeight="1" x14ac:dyDescent="0.2">
      <c r="B22" s="500">
        <v>3</v>
      </c>
      <c r="C22" s="501" t="s">
        <v>918</v>
      </c>
      <c r="D22" s="502" t="s">
        <v>919</v>
      </c>
      <c r="E22" s="503">
        <v>0.25</v>
      </c>
      <c r="F22" s="28">
        <f>$F$26*E22/100</f>
        <v>3027.3674999999998</v>
      </c>
      <c r="G22" s="28">
        <f>$G$26*E22/100</f>
        <v>2073.7975000000001</v>
      </c>
      <c r="H22" s="368">
        <f t="shared" si="0"/>
        <v>60</v>
      </c>
      <c r="I22" s="368">
        <f t="shared" si="0"/>
        <v>140</v>
      </c>
      <c r="J22" s="486">
        <v>20</v>
      </c>
      <c r="K22" s="67">
        <v>45</v>
      </c>
      <c r="L22" s="486">
        <v>20</v>
      </c>
      <c r="M22" s="67">
        <v>64</v>
      </c>
      <c r="N22" s="486">
        <v>20</v>
      </c>
      <c r="O22" s="67">
        <v>31</v>
      </c>
      <c r="P22" s="486"/>
      <c r="Q22" s="3"/>
      <c r="R22" s="29">
        <f t="shared" si="1"/>
        <v>60</v>
      </c>
      <c r="S22" s="29">
        <f t="shared" si="1"/>
        <v>140</v>
      </c>
      <c r="T22" s="29">
        <f t="shared" si="2"/>
        <v>80</v>
      </c>
      <c r="U22" s="505" t="s">
        <v>920</v>
      </c>
      <c r="V22" s="3">
        <f t="shared" si="3"/>
        <v>155</v>
      </c>
      <c r="W22" s="3">
        <f t="shared" si="4"/>
        <v>68.501676786845351</v>
      </c>
      <c r="X22" s="3">
        <f t="shared" si="5"/>
        <v>44.19463018506152</v>
      </c>
    </row>
    <row r="23" spans="2:24" ht="45" customHeight="1" x14ac:dyDescent="0.2">
      <c r="B23" s="500">
        <v>4</v>
      </c>
      <c r="C23" s="501" t="s">
        <v>921</v>
      </c>
      <c r="D23" s="502" t="s">
        <v>259</v>
      </c>
      <c r="E23" s="503">
        <v>0.2</v>
      </c>
      <c r="F23" s="28">
        <f>$F$26*E23/100</f>
        <v>2421.8940000000002</v>
      </c>
      <c r="G23" s="28">
        <f>$G$26*E23/100</f>
        <v>1659.0380000000002</v>
      </c>
      <c r="H23" s="368">
        <f t="shared" si="0"/>
        <v>9</v>
      </c>
      <c r="I23" s="368">
        <f t="shared" si="0"/>
        <v>9</v>
      </c>
      <c r="J23" s="486">
        <v>3</v>
      </c>
      <c r="K23" s="67">
        <v>3</v>
      </c>
      <c r="L23" s="486">
        <v>3</v>
      </c>
      <c r="M23" s="67">
        <v>3</v>
      </c>
      <c r="N23" s="486">
        <v>3</v>
      </c>
      <c r="O23" s="67">
        <v>3</v>
      </c>
      <c r="P23" s="486"/>
      <c r="Q23" s="3"/>
      <c r="R23" s="29">
        <f t="shared" si="1"/>
        <v>9</v>
      </c>
      <c r="S23" s="29">
        <f t="shared" si="1"/>
        <v>9</v>
      </c>
      <c r="T23" s="29">
        <f t="shared" si="2"/>
        <v>0</v>
      </c>
      <c r="U23" s="494"/>
      <c r="V23" s="3">
        <f t="shared" si="3"/>
        <v>100</v>
      </c>
      <c r="W23" s="3">
        <f t="shared" si="4"/>
        <v>68.501676786845351</v>
      </c>
      <c r="X23" s="3">
        <f t="shared" si="5"/>
        <v>68.501676786845351</v>
      </c>
    </row>
    <row r="24" spans="2:24" ht="280.5" x14ac:dyDescent="0.2">
      <c r="B24" s="500">
        <v>5</v>
      </c>
      <c r="C24" s="501" t="s">
        <v>922</v>
      </c>
      <c r="D24" s="502" t="s">
        <v>194</v>
      </c>
      <c r="E24" s="503">
        <v>0.1</v>
      </c>
      <c r="F24" s="28">
        <f>$F$26*E24/100</f>
        <v>1210.9470000000001</v>
      </c>
      <c r="G24" s="28">
        <f>$G$26*E24/100</f>
        <v>829.51900000000012</v>
      </c>
      <c r="H24" s="368">
        <f t="shared" si="0"/>
        <v>1</v>
      </c>
      <c r="I24" s="368">
        <f t="shared" si="0"/>
        <v>1</v>
      </c>
      <c r="J24" s="486">
        <v>0</v>
      </c>
      <c r="K24" s="67">
        <v>0</v>
      </c>
      <c r="L24" s="486">
        <v>1</v>
      </c>
      <c r="M24" s="67">
        <v>1</v>
      </c>
      <c r="N24" s="486">
        <v>0</v>
      </c>
      <c r="O24" s="67">
        <v>0</v>
      </c>
      <c r="P24" s="486"/>
      <c r="Q24" s="3"/>
      <c r="R24" s="29">
        <f t="shared" si="1"/>
        <v>1</v>
      </c>
      <c r="S24" s="29">
        <f t="shared" si="1"/>
        <v>1</v>
      </c>
      <c r="T24" s="29">
        <f t="shared" si="2"/>
        <v>0</v>
      </c>
      <c r="U24" s="494"/>
      <c r="V24" s="3">
        <v>0</v>
      </c>
      <c r="W24" s="3">
        <f t="shared" si="4"/>
        <v>68.501676786845351</v>
      </c>
      <c r="X24" s="3" t="e">
        <f t="shared" si="5"/>
        <v>#DIV/0!</v>
      </c>
    </row>
    <row r="25" spans="2:24" ht="18.75" customHeight="1" x14ac:dyDescent="0.2">
      <c r="B25" s="486"/>
      <c r="C25" s="506"/>
      <c r="D25" s="487"/>
      <c r="E25" s="487"/>
      <c r="F25" s="28"/>
      <c r="G25" s="28"/>
      <c r="H25" s="368"/>
      <c r="I25" s="368"/>
      <c r="J25" s="486"/>
      <c r="K25" s="67"/>
      <c r="L25" s="486"/>
      <c r="M25" s="67"/>
      <c r="N25" s="486"/>
      <c r="O25" s="67"/>
      <c r="P25" s="486"/>
      <c r="Q25" s="3"/>
      <c r="R25" s="29">
        <f t="shared" si="1"/>
        <v>0</v>
      </c>
      <c r="S25" s="29">
        <f t="shared" si="1"/>
        <v>0</v>
      </c>
      <c r="T25" s="29">
        <f t="shared" si="2"/>
        <v>0</v>
      </c>
      <c r="U25" s="377"/>
      <c r="V25" s="3"/>
      <c r="W25" s="3"/>
      <c r="X25" s="3"/>
    </row>
    <row r="26" spans="2:24" s="1" customFormat="1" ht="21" customHeight="1" x14ac:dyDescent="0.2">
      <c r="B26" s="856" t="s">
        <v>25</v>
      </c>
      <c r="C26" s="857"/>
      <c r="D26" s="487"/>
      <c r="E26" s="507">
        <f>SUM(E20:E25)</f>
        <v>0.99999999999999989</v>
      </c>
      <c r="F26" s="495">
        <v>1210947</v>
      </c>
      <c r="G26" s="495">
        <v>829519</v>
      </c>
      <c r="H26" s="487">
        <f t="shared" ref="H26:Q26" si="6">SUM(H20:H25)</f>
        <v>229</v>
      </c>
      <c r="I26" s="487">
        <f t="shared" si="6"/>
        <v>382</v>
      </c>
      <c r="J26" s="487">
        <f t="shared" si="6"/>
        <v>76</v>
      </c>
      <c r="K26" s="489">
        <f t="shared" si="6"/>
        <v>114</v>
      </c>
      <c r="L26" s="487">
        <f t="shared" si="6"/>
        <v>77</v>
      </c>
      <c r="M26" s="489">
        <f t="shared" si="6"/>
        <v>146</v>
      </c>
      <c r="N26" s="487">
        <f t="shared" si="6"/>
        <v>76</v>
      </c>
      <c r="O26" s="489">
        <f t="shared" si="6"/>
        <v>122</v>
      </c>
      <c r="P26" s="487">
        <f t="shared" si="6"/>
        <v>0</v>
      </c>
      <c r="Q26" s="508">
        <f t="shared" si="6"/>
        <v>0</v>
      </c>
      <c r="R26" s="8">
        <f t="shared" si="1"/>
        <v>229</v>
      </c>
      <c r="S26" s="8">
        <f t="shared" si="1"/>
        <v>382</v>
      </c>
      <c r="T26" s="8">
        <f t="shared" si="2"/>
        <v>153</v>
      </c>
      <c r="U26" s="377"/>
      <c r="V26" s="3">
        <f t="shared" si="3"/>
        <v>160.5263157894737</v>
      </c>
      <c r="W26" s="3">
        <f t="shared" si="4"/>
        <v>68.501676786845337</v>
      </c>
      <c r="X26" s="3">
        <f t="shared" si="5"/>
        <v>42.673175703280698</v>
      </c>
    </row>
    <row r="27" spans="2:24" s="4" customFormat="1" ht="14.25" customHeight="1" x14ac:dyDescent="0.2">
      <c r="C27" s="7" t="s">
        <v>26</v>
      </c>
      <c r="F27" s="6"/>
      <c r="U27" s="509"/>
    </row>
    <row r="28" spans="2:24" s="4" customFormat="1" ht="14.25" customHeight="1" x14ac:dyDescent="0.2">
      <c r="C28" s="7"/>
      <c r="F28" s="6"/>
      <c r="H28" s="4" t="s">
        <v>27</v>
      </c>
      <c r="U28" s="509"/>
    </row>
    <row r="29" spans="2:24" x14ac:dyDescent="0.2">
      <c r="J29" s="115"/>
      <c r="K29" s="115"/>
      <c r="L29" s="115"/>
      <c r="M29" s="115"/>
      <c r="N29" s="115"/>
      <c r="O29" s="115"/>
      <c r="P29" s="115"/>
    </row>
    <row r="30" spans="2:24" x14ac:dyDescent="0.2">
      <c r="J30" s="115"/>
      <c r="K30" s="115"/>
      <c r="L30" s="115"/>
      <c r="M30" s="115"/>
      <c r="N30" s="115"/>
      <c r="O30" s="115"/>
      <c r="P30" s="115"/>
    </row>
    <row r="31" spans="2:24" x14ac:dyDescent="0.2">
      <c r="J31" s="115"/>
      <c r="K31" s="115"/>
      <c r="L31" s="115"/>
      <c r="M31" s="115"/>
      <c r="N31" s="115"/>
      <c r="O31" s="115"/>
      <c r="P31" s="115"/>
    </row>
    <row r="32" spans="2:24" x14ac:dyDescent="0.2">
      <c r="J32" s="115"/>
      <c r="K32" s="115"/>
      <c r="L32" s="115"/>
      <c r="M32" s="115"/>
      <c r="N32" s="115"/>
      <c r="O32" s="115"/>
      <c r="P32" s="115"/>
    </row>
    <row r="33" spans="10:16" x14ac:dyDescent="0.2">
      <c r="J33" s="115"/>
      <c r="K33" s="115"/>
      <c r="L33" s="115"/>
      <c r="M33" s="115"/>
      <c r="N33" s="115"/>
      <c r="O33" s="115"/>
      <c r="P33" s="115"/>
    </row>
    <row r="34" spans="10:16" x14ac:dyDescent="0.2">
      <c r="J34" s="115"/>
      <c r="K34" s="115"/>
      <c r="L34" s="115"/>
      <c r="M34" s="115"/>
      <c r="N34" s="115"/>
      <c r="O34" s="115"/>
      <c r="P34" s="115"/>
    </row>
    <row r="35" spans="10:16" x14ac:dyDescent="0.2">
      <c r="J35" s="115"/>
      <c r="K35" s="115"/>
      <c r="L35" s="115"/>
      <c r="M35" s="115"/>
      <c r="N35" s="115"/>
      <c r="O35" s="115"/>
      <c r="P35" s="115"/>
    </row>
    <row r="36" spans="10:16" x14ac:dyDescent="0.2">
      <c r="J36" s="115"/>
      <c r="K36" s="115"/>
      <c r="L36" s="115"/>
      <c r="M36" s="115"/>
      <c r="N36" s="115"/>
      <c r="O36" s="115"/>
      <c r="P36" s="115"/>
    </row>
    <row r="37" spans="10:16" x14ac:dyDescent="0.2">
      <c r="J37" s="115"/>
      <c r="K37" s="115"/>
      <c r="L37" s="115"/>
      <c r="M37" s="115"/>
      <c r="N37" s="115"/>
      <c r="O37" s="115"/>
      <c r="P37" s="115"/>
    </row>
    <row r="38" spans="10:16" x14ac:dyDescent="0.2">
      <c r="J38" s="115"/>
      <c r="K38" s="115"/>
      <c r="L38" s="115"/>
      <c r="M38" s="115"/>
      <c r="N38" s="115"/>
      <c r="O38" s="115"/>
      <c r="P38" s="115"/>
    </row>
    <row r="39" spans="10:16" x14ac:dyDescent="0.2">
      <c r="J39" s="115"/>
      <c r="K39" s="115"/>
      <c r="L39" s="115"/>
      <c r="M39" s="115"/>
      <c r="N39" s="115"/>
      <c r="O39" s="115"/>
      <c r="P39" s="115"/>
    </row>
    <row r="40" spans="10:16" x14ac:dyDescent="0.2">
      <c r="J40" s="115"/>
      <c r="K40" s="115"/>
      <c r="L40" s="115"/>
      <c r="M40" s="115"/>
      <c r="N40" s="115"/>
      <c r="O40" s="115"/>
      <c r="P40" s="115"/>
    </row>
    <row r="41" spans="10:16" x14ac:dyDescent="0.2">
      <c r="J41" s="115"/>
      <c r="K41" s="115"/>
      <c r="L41" s="115"/>
      <c r="M41" s="115"/>
      <c r="N41" s="115"/>
      <c r="O41" s="115"/>
      <c r="P41" s="115"/>
    </row>
    <row r="42" spans="10:16" x14ac:dyDescent="0.2">
      <c r="J42" s="115"/>
      <c r="K42" s="115"/>
      <c r="L42" s="115"/>
      <c r="M42" s="115"/>
      <c r="N42" s="115"/>
      <c r="O42" s="115"/>
      <c r="P42" s="115"/>
    </row>
    <row r="43" spans="10:16" x14ac:dyDescent="0.2">
      <c r="J43" s="115"/>
      <c r="K43" s="115"/>
      <c r="L43" s="115"/>
      <c r="M43" s="115"/>
      <c r="N43" s="115"/>
      <c r="O43" s="115"/>
      <c r="P43" s="115"/>
    </row>
    <row r="44" spans="10:16" x14ac:dyDescent="0.2">
      <c r="J44" s="115"/>
      <c r="K44" s="115"/>
      <c r="L44" s="115"/>
      <c r="M44" s="115"/>
      <c r="N44" s="115"/>
      <c r="O44" s="115"/>
      <c r="P44" s="115"/>
    </row>
    <row r="45" spans="10:16" x14ac:dyDescent="0.2">
      <c r="J45" s="115"/>
      <c r="K45" s="115"/>
      <c r="L45" s="115"/>
      <c r="M45" s="115"/>
      <c r="N45" s="115"/>
      <c r="O45" s="115"/>
      <c r="P45" s="115"/>
    </row>
    <row r="46" spans="10:16" x14ac:dyDescent="0.2">
      <c r="J46" s="115"/>
      <c r="K46" s="115"/>
      <c r="L46" s="115"/>
      <c r="M46" s="115"/>
      <c r="N46" s="115"/>
      <c r="O46" s="115"/>
      <c r="P46" s="115"/>
    </row>
    <row r="47" spans="10:16" x14ac:dyDescent="0.2">
      <c r="J47" s="115"/>
      <c r="K47" s="115"/>
      <c r="L47" s="115"/>
      <c r="M47" s="115"/>
      <c r="N47" s="115"/>
      <c r="O47" s="115"/>
      <c r="P47" s="115"/>
    </row>
    <row r="48" spans="10:16" x14ac:dyDescent="0.2">
      <c r="J48" s="115"/>
      <c r="K48" s="115"/>
      <c r="L48" s="115"/>
      <c r="M48" s="115"/>
      <c r="N48" s="115"/>
      <c r="O48" s="115"/>
      <c r="P48" s="115"/>
    </row>
    <row r="49" spans="10:16" x14ac:dyDescent="0.2">
      <c r="J49" s="115"/>
      <c r="K49" s="115"/>
      <c r="L49" s="115"/>
      <c r="M49" s="115"/>
      <c r="N49" s="115"/>
      <c r="O49" s="115"/>
      <c r="P49" s="115"/>
    </row>
  </sheetData>
  <mergeCells count="22">
    <mergeCell ref="B26:C26"/>
    <mergeCell ref="B7:X7"/>
    <mergeCell ref="B15:U15"/>
    <mergeCell ref="B16:V16"/>
    <mergeCell ref="B18:C18"/>
    <mergeCell ref="D18:D19"/>
    <mergeCell ref="E18:E19"/>
    <mergeCell ref="F18:G18"/>
    <mergeCell ref="H18:I18"/>
    <mergeCell ref="J18:K18"/>
    <mergeCell ref="L18:M18"/>
    <mergeCell ref="N18:O18"/>
    <mergeCell ref="P18:Q18"/>
    <mergeCell ref="R18:T18"/>
    <mergeCell ref="U18:U19"/>
    <mergeCell ref="V18:X18"/>
    <mergeCell ref="B6:X6"/>
    <mergeCell ref="B1:X1"/>
    <mergeCell ref="B2:X2"/>
    <mergeCell ref="B3:X3"/>
    <mergeCell ref="B4:X4"/>
    <mergeCell ref="B5:X5"/>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7"/>
  <sheetViews>
    <sheetView topLeftCell="A21" workbookViewId="0">
      <selection activeCell="O29" sqref="O29"/>
    </sheetView>
  </sheetViews>
  <sheetFormatPr baseColWidth="10" defaultColWidth="9.85546875" defaultRowHeight="12.75" x14ac:dyDescent="0.2"/>
  <cols>
    <col min="1" max="6" width="9.85546875" style="35"/>
    <col min="7" max="8" width="10.85546875" style="35" bestFit="1" customWidth="1"/>
    <col min="9" max="14" width="0" style="35" hidden="1" customWidth="1"/>
    <col min="15" max="16" width="9.85546875" style="35"/>
    <col min="17" max="18" width="0" style="35" hidden="1" customWidth="1"/>
    <col min="19" max="21" width="9.85546875" style="35"/>
    <col min="22" max="22" width="16.85546875" style="35" customWidth="1"/>
    <col min="23" max="16384" width="9.85546875" style="35"/>
  </cols>
  <sheetData>
    <row r="1" spans="1:25" x14ac:dyDescent="0.2">
      <c r="B1" s="574" t="s">
        <v>54</v>
      </c>
      <c r="C1" s="574"/>
      <c r="D1" s="574"/>
      <c r="E1" s="574"/>
      <c r="F1" s="574"/>
      <c r="G1" s="574"/>
      <c r="H1" s="574"/>
      <c r="I1" s="574"/>
      <c r="J1" s="574"/>
      <c r="K1" s="574"/>
      <c r="L1" s="574"/>
      <c r="M1" s="574"/>
      <c r="N1" s="574"/>
      <c r="O1" s="574"/>
      <c r="P1" s="574"/>
      <c r="Q1" s="574"/>
      <c r="R1" s="574"/>
      <c r="S1" s="574"/>
      <c r="T1" s="574"/>
      <c r="U1" s="574"/>
      <c r="V1" s="574"/>
      <c r="W1" s="574"/>
      <c r="X1" s="574"/>
      <c r="Y1" s="574"/>
    </row>
    <row r="2" spans="1:25" x14ac:dyDescent="0.2">
      <c r="B2" s="574" t="s">
        <v>0</v>
      </c>
      <c r="C2" s="574"/>
      <c r="D2" s="574"/>
      <c r="E2" s="574"/>
      <c r="F2" s="574"/>
      <c r="G2" s="574"/>
      <c r="H2" s="574"/>
      <c r="I2" s="574"/>
      <c r="J2" s="574"/>
      <c r="K2" s="574"/>
      <c r="L2" s="574"/>
      <c r="M2" s="574"/>
      <c r="N2" s="574"/>
      <c r="O2" s="574"/>
      <c r="P2" s="574"/>
      <c r="Q2" s="574"/>
      <c r="R2" s="574"/>
      <c r="S2" s="574"/>
      <c r="T2" s="574"/>
      <c r="U2" s="574"/>
      <c r="V2" s="574"/>
      <c r="W2" s="574"/>
      <c r="X2" s="574"/>
      <c r="Y2" s="574"/>
    </row>
    <row r="3" spans="1:25" x14ac:dyDescent="0.2">
      <c r="B3" s="574" t="s">
        <v>16</v>
      </c>
      <c r="C3" s="574"/>
      <c r="D3" s="574"/>
      <c r="E3" s="574"/>
      <c r="F3" s="574"/>
      <c r="G3" s="574"/>
      <c r="H3" s="574"/>
      <c r="I3" s="574"/>
      <c r="J3" s="574"/>
      <c r="K3" s="574"/>
      <c r="L3" s="574"/>
      <c r="M3" s="574"/>
      <c r="N3" s="574"/>
      <c r="O3" s="574"/>
      <c r="P3" s="574"/>
      <c r="Q3" s="574"/>
      <c r="R3" s="574"/>
      <c r="S3" s="574"/>
      <c r="T3" s="574"/>
      <c r="U3" s="574"/>
      <c r="V3" s="574"/>
      <c r="W3" s="574"/>
      <c r="X3" s="574"/>
      <c r="Y3" s="574"/>
    </row>
    <row r="4" spans="1:25" hidden="1" x14ac:dyDescent="0.2">
      <c r="B4" s="591" t="s">
        <v>55</v>
      </c>
      <c r="C4" s="591"/>
      <c r="D4" s="591"/>
      <c r="E4" s="591"/>
      <c r="F4" s="591"/>
      <c r="G4" s="591"/>
      <c r="H4" s="591"/>
      <c r="I4" s="591"/>
      <c r="J4" s="591"/>
      <c r="K4" s="591"/>
      <c r="L4" s="591"/>
      <c r="M4" s="591"/>
      <c r="N4" s="591"/>
      <c r="O4" s="591"/>
      <c r="P4" s="591"/>
      <c r="Q4" s="591"/>
      <c r="R4" s="591"/>
      <c r="S4" s="591"/>
      <c r="T4" s="591"/>
      <c r="U4" s="591"/>
      <c r="V4" s="591"/>
      <c r="W4" s="591"/>
      <c r="X4" s="591"/>
      <c r="Y4" s="591"/>
    </row>
    <row r="5" spans="1:25" hidden="1" x14ac:dyDescent="0.2">
      <c r="B5" s="591" t="s">
        <v>56</v>
      </c>
      <c r="C5" s="591"/>
      <c r="D5" s="591"/>
      <c r="E5" s="591"/>
      <c r="F5" s="591"/>
      <c r="G5" s="591"/>
      <c r="H5" s="591"/>
      <c r="I5" s="591"/>
      <c r="J5" s="591"/>
      <c r="K5" s="591"/>
      <c r="L5" s="591"/>
      <c r="M5" s="591"/>
      <c r="N5" s="591"/>
      <c r="O5" s="591"/>
      <c r="P5" s="591"/>
      <c r="Q5" s="591"/>
      <c r="R5" s="591"/>
      <c r="S5" s="591"/>
      <c r="T5" s="591"/>
      <c r="U5" s="591"/>
      <c r="V5" s="591"/>
      <c r="W5" s="591"/>
      <c r="X5" s="591"/>
      <c r="Y5" s="591"/>
    </row>
    <row r="6" spans="1:25" x14ac:dyDescent="0.2">
      <c r="B6" s="591" t="s">
        <v>57</v>
      </c>
      <c r="C6" s="591"/>
      <c r="D6" s="591"/>
      <c r="E6" s="591"/>
      <c r="F6" s="591"/>
      <c r="G6" s="591"/>
      <c r="H6" s="591"/>
      <c r="I6" s="591"/>
      <c r="J6" s="591"/>
      <c r="K6" s="591"/>
      <c r="L6" s="591"/>
      <c r="M6" s="591"/>
      <c r="N6" s="591"/>
      <c r="O6" s="591"/>
      <c r="P6" s="591"/>
      <c r="Q6" s="591"/>
      <c r="R6" s="591"/>
      <c r="S6" s="591"/>
      <c r="T6" s="591"/>
      <c r="U6" s="591"/>
      <c r="V6" s="591"/>
      <c r="W6" s="591"/>
      <c r="X6" s="591"/>
      <c r="Y6" s="591"/>
    </row>
    <row r="7" spans="1:25" hidden="1" x14ac:dyDescent="0.2">
      <c r="B7" s="591" t="s">
        <v>130</v>
      </c>
      <c r="C7" s="591"/>
      <c r="D7" s="591"/>
      <c r="E7" s="591"/>
      <c r="F7" s="591"/>
      <c r="G7" s="591"/>
      <c r="H7" s="591"/>
      <c r="I7" s="591"/>
      <c r="J7" s="591"/>
      <c r="K7" s="591"/>
      <c r="L7" s="591"/>
      <c r="M7" s="591"/>
      <c r="N7" s="591"/>
      <c r="O7" s="591"/>
      <c r="P7" s="591"/>
      <c r="Q7" s="591"/>
      <c r="R7" s="591"/>
      <c r="S7" s="591"/>
      <c r="T7" s="591"/>
      <c r="U7" s="591"/>
      <c r="V7" s="591"/>
      <c r="W7" s="591"/>
      <c r="X7" s="591"/>
      <c r="Y7" s="591"/>
    </row>
    <row r="8" spans="1:25" x14ac:dyDescent="0.2">
      <c r="B8" s="23"/>
      <c r="C8" s="23"/>
      <c r="D8" s="23"/>
      <c r="E8" s="23"/>
      <c r="F8" s="23"/>
      <c r="G8" s="23"/>
      <c r="H8" s="23"/>
      <c r="I8" s="23"/>
      <c r="J8" s="23"/>
      <c r="K8" s="23"/>
      <c r="L8" s="23"/>
      <c r="M8" s="23"/>
      <c r="N8" s="23"/>
      <c r="O8" s="23"/>
      <c r="P8" s="23"/>
      <c r="Q8" s="23"/>
      <c r="R8" s="23"/>
      <c r="S8" s="23"/>
      <c r="T8" s="23"/>
      <c r="U8" s="23"/>
      <c r="V8" s="23"/>
      <c r="W8" s="23"/>
      <c r="X8" s="23"/>
      <c r="Y8" s="23"/>
    </row>
    <row r="9" spans="1:25" x14ac:dyDescent="0.2">
      <c r="B9" s="285" t="s">
        <v>423</v>
      </c>
      <c r="C9" s="286">
        <v>393</v>
      </c>
      <c r="D9" s="287" t="s">
        <v>896</v>
      </c>
      <c r="E9" s="299"/>
      <c r="F9" s="1"/>
      <c r="G9" s="1"/>
      <c r="H9" s="1"/>
      <c r="I9" s="1"/>
      <c r="J9" s="1"/>
      <c r="K9" s="1"/>
      <c r="L9" s="1"/>
      <c r="M9" s="1"/>
      <c r="N9" s="1"/>
      <c r="O9" s="1"/>
      <c r="P9" s="1"/>
      <c r="Q9" s="1"/>
      <c r="R9" s="1"/>
    </row>
    <row r="10" spans="1:25" x14ac:dyDescent="0.2">
      <c r="B10" s="285" t="s">
        <v>1</v>
      </c>
      <c r="C10" s="286">
        <v>10</v>
      </c>
      <c r="D10" s="287" t="s">
        <v>887</v>
      </c>
      <c r="E10" s="299"/>
      <c r="F10" s="1"/>
      <c r="G10" s="1"/>
      <c r="H10" s="1"/>
      <c r="I10" s="1"/>
      <c r="J10" s="1"/>
      <c r="K10" s="1"/>
      <c r="L10" s="1"/>
      <c r="M10" s="4"/>
      <c r="N10" s="4"/>
      <c r="O10" s="4"/>
      <c r="P10" s="4"/>
      <c r="Q10" s="4"/>
      <c r="R10" s="4"/>
    </row>
    <row r="11" spans="1:25" x14ac:dyDescent="0.2">
      <c r="B11" s="285" t="s">
        <v>426</v>
      </c>
      <c r="C11" s="286">
        <v>2</v>
      </c>
      <c r="D11" s="287" t="s">
        <v>897</v>
      </c>
      <c r="E11" s="299"/>
      <c r="F11" s="1"/>
      <c r="G11" s="1"/>
      <c r="H11" s="1"/>
      <c r="I11" s="1"/>
      <c r="J11" s="1"/>
      <c r="K11" s="1"/>
      <c r="L11" s="1"/>
      <c r="M11" s="4"/>
      <c r="N11" s="4"/>
      <c r="O11" s="4"/>
      <c r="P11" s="4"/>
      <c r="Q11" s="4"/>
      <c r="R11" s="4"/>
    </row>
    <row r="12" spans="1:25" x14ac:dyDescent="0.2">
      <c r="B12" s="285" t="s">
        <v>7</v>
      </c>
      <c r="C12" s="289">
        <v>32</v>
      </c>
      <c r="D12" s="287" t="s">
        <v>888</v>
      </c>
      <c r="E12" s="299"/>
      <c r="F12" s="1"/>
      <c r="G12" s="1"/>
      <c r="H12" s="1"/>
      <c r="I12" s="1"/>
      <c r="J12" s="1"/>
      <c r="K12" s="1"/>
      <c r="L12" s="1"/>
      <c r="M12" s="4"/>
      <c r="N12" s="4"/>
      <c r="O12" s="4"/>
      <c r="P12" s="4"/>
      <c r="Q12" s="4"/>
      <c r="R12" s="4"/>
    </row>
    <row r="13" spans="1:25" x14ac:dyDescent="0.2">
      <c r="B13" s="285" t="s">
        <v>411</v>
      </c>
      <c r="C13" s="286">
        <v>3</v>
      </c>
      <c r="D13" s="287" t="s">
        <v>898</v>
      </c>
      <c r="E13" s="299"/>
      <c r="F13" s="1"/>
      <c r="G13" s="1"/>
      <c r="H13" s="1"/>
      <c r="I13" s="1"/>
      <c r="J13" s="1"/>
      <c r="K13" s="1"/>
      <c r="L13" s="1"/>
      <c r="M13" s="4"/>
      <c r="N13" s="4"/>
      <c r="O13" s="4"/>
      <c r="P13" s="4"/>
      <c r="Q13" s="4"/>
      <c r="R13" s="4"/>
    </row>
    <row r="14" spans="1:25" x14ac:dyDescent="0.2">
      <c r="B14" s="1"/>
      <c r="C14" s="1"/>
      <c r="D14" s="1"/>
      <c r="E14" s="1"/>
      <c r="F14" s="1"/>
      <c r="G14" s="1"/>
      <c r="H14" s="1"/>
      <c r="I14" s="1"/>
      <c r="J14" s="1"/>
      <c r="K14" s="1"/>
      <c r="L14" s="1"/>
      <c r="M14" s="4"/>
      <c r="N14" s="4"/>
      <c r="O14" s="4"/>
      <c r="P14" s="4"/>
      <c r="Q14" s="4"/>
      <c r="R14" s="4" t="s">
        <v>899</v>
      </c>
      <c r="U14" s="4"/>
      <c r="V14" s="117"/>
      <c r="Y14" s="35" t="s">
        <v>254</v>
      </c>
    </row>
    <row r="15" spans="1:25" x14ac:dyDescent="0.2">
      <c r="A15" s="78"/>
      <c r="B15" s="591" t="s">
        <v>4</v>
      </c>
      <c r="C15" s="591"/>
      <c r="D15" s="591"/>
      <c r="E15" s="591"/>
      <c r="F15" s="591"/>
      <c r="G15" s="591"/>
      <c r="H15" s="591"/>
      <c r="I15" s="591"/>
      <c r="J15" s="591"/>
      <c r="K15" s="591"/>
      <c r="L15" s="591"/>
      <c r="M15" s="591"/>
      <c r="N15" s="591"/>
      <c r="O15" s="591"/>
      <c r="P15" s="591"/>
      <c r="Q15" s="591"/>
      <c r="R15" s="591"/>
      <c r="S15" s="591"/>
      <c r="T15" s="591"/>
      <c r="U15" s="591"/>
      <c r="V15" s="591"/>
    </row>
    <row r="16" spans="1:25" ht="19.5" customHeight="1" x14ac:dyDescent="0.2">
      <c r="A16" s="78"/>
      <c r="B16" s="592" t="s">
        <v>900</v>
      </c>
      <c r="C16" s="592"/>
      <c r="D16" s="592"/>
      <c r="E16" s="592"/>
      <c r="F16" s="592"/>
      <c r="G16" s="592"/>
      <c r="H16" s="592"/>
      <c r="I16" s="592"/>
      <c r="J16" s="592"/>
      <c r="K16" s="592"/>
      <c r="L16" s="592"/>
      <c r="M16" s="592"/>
      <c r="N16" s="592"/>
      <c r="O16" s="592"/>
      <c r="P16" s="592"/>
      <c r="Q16" s="592"/>
      <c r="R16" s="592"/>
      <c r="S16" s="592"/>
      <c r="T16" s="592"/>
      <c r="U16" s="592"/>
      <c r="V16" s="592"/>
    </row>
    <row r="17" spans="2:25" ht="12.75" customHeight="1" x14ac:dyDescent="0.2">
      <c r="B17" s="588" t="s">
        <v>5</v>
      </c>
      <c r="C17" s="589"/>
      <c r="D17" s="590"/>
      <c r="E17" s="578" t="s">
        <v>8</v>
      </c>
      <c r="F17" s="578" t="s">
        <v>18</v>
      </c>
      <c r="G17" s="580" t="s">
        <v>19</v>
      </c>
      <c r="H17" s="581"/>
      <c r="I17" s="580" t="s">
        <v>20</v>
      </c>
      <c r="J17" s="581"/>
      <c r="K17" s="588" t="s">
        <v>14</v>
      </c>
      <c r="L17" s="590"/>
      <c r="M17" s="588" t="s">
        <v>10</v>
      </c>
      <c r="N17" s="590"/>
      <c r="O17" s="588" t="s">
        <v>13</v>
      </c>
      <c r="P17" s="590"/>
      <c r="Q17" s="588" t="s">
        <v>15</v>
      </c>
      <c r="R17" s="590"/>
      <c r="S17" s="586" t="s">
        <v>28</v>
      </c>
      <c r="T17" s="586"/>
      <c r="U17" s="586"/>
      <c r="V17" s="598" t="s">
        <v>29</v>
      </c>
      <c r="W17" s="580" t="s">
        <v>31</v>
      </c>
      <c r="X17" s="587"/>
      <c r="Y17" s="581"/>
    </row>
    <row r="18" spans="2:25" x14ac:dyDescent="0.2">
      <c r="B18" s="26" t="s">
        <v>17</v>
      </c>
      <c r="C18" s="586" t="s">
        <v>6</v>
      </c>
      <c r="D18" s="586"/>
      <c r="E18" s="579"/>
      <c r="F18" s="579"/>
      <c r="G18" s="25" t="s">
        <v>21</v>
      </c>
      <c r="H18" s="25" t="s">
        <v>22</v>
      </c>
      <c r="I18" s="25" t="s">
        <v>23</v>
      </c>
      <c r="J18" s="25" t="s">
        <v>24</v>
      </c>
      <c r="K18" s="2" t="s">
        <v>11</v>
      </c>
      <c r="L18" s="2" t="s">
        <v>12</v>
      </c>
      <c r="M18" s="2" t="s">
        <v>11</v>
      </c>
      <c r="N18" s="2" t="s">
        <v>12</v>
      </c>
      <c r="O18" s="2" t="s">
        <v>11</v>
      </c>
      <c r="P18" s="2" t="s">
        <v>12</v>
      </c>
      <c r="Q18" s="2" t="s">
        <v>11</v>
      </c>
      <c r="R18" s="2" t="s">
        <v>12</v>
      </c>
      <c r="S18" s="2" t="s">
        <v>11</v>
      </c>
      <c r="T18" s="2" t="s">
        <v>12</v>
      </c>
      <c r="U18" s="2" t="s">
        <v>30</v>
      </c>
      <c r="V18" s="598"/>
      <c r="W18" s="25" t="s">
        <v>32</v>
      </c>
      <c r="X18" s="25" t="s">
        <v>33</v>
      </c>
      <c r="Y18" s="25" t="s">
        <v>34</v>
      </c>
    </row>
    <row r="19" spans="2:25" ht="27" customHeight="1" x14ac:dyDescent="0.2">
      <c r="B19" s="486">
        <v>1</v>
      </c>
      <c r="C19" s="862" t="s">
        <v>901</v>
      </c>
      <c r="D19" s="863"/>
      <c r="E19" s="491" t="s">
        <v>212</v>
      </c>
      <c r="F19" s="487">
        <v>15</v>
      </c>
      <c r="G19" s="28">
        <f>$G$24*F19/100</f>
        <v>4282625.25</v>
      </c>
      <c r="H19" s="28">
        <f>$H$24*F19/100</f>
        <v>4214964.75</v>
      </c>
      <c r="I19" s="368">
        <f t="shared" ref="I19:J23" si="0">K19+M19+O19+Q19</f>
        <v>1</v>
      </c>
      <c r="J19" s="368">
        <f t="shared" si="0"/>
        <v>1</v>
      </c>
      <c r="K19" s="486">
        <v>1</v>
      </c>
      <c r="L19" s="67">
        <v>1</v>
      </c>
      <c r="M19" s="486">
        <v>0</v>
      </c>
      <c r="N19" s="67">
        <v>0</v>
      </c>
      <c r="O19" s="486">
        <v>0</v>
      </c>
      <c r="P19" s="67">
        <v>0</v>
      </c>
      <c r="Q19" s="486"/>
      <c r="R19" s="3"/>
      <c r="S19" s="29">
        <f>K19+M19+O19+Q19</f>
        <v>1</v>
      </c>
      <c r="T19" s="29">
        <f>L19+N19+P19+R19</f>
        <v>1</v>
      </c>
      <c r="U19" s="29">
        <f>T19-S19</f>
        <v>0</v>
      </c>
      <c r="V19" s="492"/>
      <c r="W19" s="3" t="e">
        <f>P19/O19*100</f>
        <v>#DIV/0!</v>
      </c>
      <c r="X19" s="3">
        <f t="shared" ref="X19:X24" si="1">H19/G19*100</f>
        <v>98.42011625929679</v>
      </c>
      <c r="Y19" s="3" t="e">
        <f>X19/W19*100</f>
        <v>#DIV/0!</v>
      </c>
    </row>
    <row r="20" spans="2:25" ht="45" customHeight="1" x14ac:dyDescent="0.2">
      <c r="B20" s="486">
        <v>2</v>
      </c>
      <c r="C20" s="862" t="s">
        <v>902</v>
      </c>
      <c r="D20" s="863"/>
      <c r="E20" s="491" t="s">
        <v>212</v>
      </c>
      <c r="F20" s="487">
        <v>35</v>
      </c>
      <c r="G20" s="28">
        <f>$G$24*F20/100</f>
        <v>9992792.25</v>
      </c>
      <c r="H20" s="28">
        <f>$H$24*F20/100</f>
        <v>9834917.75</v>
      </c>
      <c r="I20" s="368">
        <f t="shared" si="0"/>
        <v>3</v>
      </c>
      <c r="J20" s="368">
        <f t="shared" si="0"/>
        <v>12</v>
      </c>
      <c r="K20" s="486">
        <v>1</v>
      </c>
      <c r="L20" s="67">
        <v>2</v>
      </c>
      <c r="M20" s="486">
        <v>1</v>
      </c>
      <c r="N20" s="67">
        <v>7</v>
      </c>
      <c r="O20" s="486">
        <v>1</v>
      </c>
      <c r="P20" s="67">
        <v>3</v>
      </c>
      <c r="Q20" s="486"/>
      <c r="R20" s="3"/>
      <c r="S20" s="29">
        <f t="shared" ref="S20:T24" si="2">K20+M20+O20+Q20</f>
        <v>3</v>
      </c>
      <c r="T20" s="29">
        <f t="shared" si="2"/>
        <v>12</v>
      </c>
      <c r="U20" s="29">
        <f>T20-S20</f>
        <v>9</v>
      </c>
      <c r="V20" s="493" t="s">
        <v>903</v>
      </c>
      <c r="W20" s="3">
        <f t="shared" ref="W20:W24" si="3">P20/O20*100</f>
        <v>300</v>
      </c>
      <c r="X20" s="3">
        <f t="shared" si="1"/>
        <v>98.42011625929679</v>
      </c>
      <c r="Y20" s="3">
        <f t="shared" ref="Y20:Y24" si="4">X20/W20*100</f>
        <v>32.806705419765599</v>
      </c>
    </row>
    <row r="21" spans="2:25" ht="85.5" customHeight="1" x14ac:dyDescent="0.2">
      <c r="B21" s="486">
        <v>3</v>
      </c>
      <c r="C21" s="862" t="s">
        <v>904</v>
      </c>
      <c r="D21" s="863"/>
      <c r="E21" s="491" t="s">
        <v>212</v>
      </c>
      <c r="F21" s="487">
        <v>20</v>
      </c>
      <c r="G21" s="28">
        <f>$G$24*F21/100</f>
        <v>5710167</v>
      </c>
      <c r="H21" s="28">
        <f>$H$24*F21/100</f>
        <v>5619953</v>
      </c>
      <c r="I21" s="368">
        <f t="shared" si="0"/>
        <v>2</v>
      </c>
      <c r="J21" s="368">
        <f t="shared" si="0"/>
        <v>29</v>
      </c>
      <c r="K21" s="486">
        <v>0</v>
      </c>
      <c r="L21" s="67">
        <v>7</v>
      </c>
      <c r="M21" s="486">
        <v>1</v>
      </c>
      <c r="N21" s="67">
        <v>15</v>
      </c>
      <c r="O21" s="486">
        <v>1</v>
      </c>
      <c r="P21" s="67">
        <v>7</v>
      </c>
      <c r="Q21" s="486"/>
      <c r="R21" s="3"/>
      <c r="S21" s="29"/>
      <c r="T21" s="29"/>
      <c r="U21" s="29"/>
      <c r="V21" s="493" t="s">
        <v>905</v>
      </c>
      <c r="W21" s="3">
        <f t="shared" si="3"/>
        <v>700</v>
      </c>
      <c r="X21" s="3">
        <f t="shared" si="1"/>
        <v>98.42011625929679</v>
      </c>
      <c r="Y21" s="3">
        <f t="shared" si="4"/>
        <v>14.060016608470971</v>
      </c>
    </row>
    <row r="22" spans="2:25" ht="49.5" customHeight="1" x14ac:dyDescent="0.2">
      <c r="B22" s="486">
        <v>4</v>
      </c>
      <c r="C22" s="864" t="s">
        <v>906</v>
      </c>
      <c r="D22" s="865"/>
      <c r="E22" s="491" t="s">
        <v>212</v>
      </c>
      <c r="F22" s="487">
        <v>15</v>
      </c>
      <c r="G22" s="28">
        <f>$G$24*F22/100</f>
        <v>4282625.25</v>
      </c>
      <c r="H22" s="28">
        <f>$H$24*F22/100</f>
        <v>4214964.75</v>
      </c>
      <c r="I22" s="368">
        <f t="shared" si="0"/>
        <v>1</v>
      </c>
      <c r="J22" s="368">
        <f t="shared" si="0"/>
        <v>1</v>
      </c>
      <c r="K22" s="486">
        <v>0</v>
      </c>
      <c r="L22" s="67">
        <v>0</v>
      </c>
      <c r="M22" s="486">
        <v>0</v>
      </c>
      <c r="N22" s="67">
        <v>0</v>
      </c>
      <c r="O22" s="486">
        <v>1</v>
      </c>
      <c r="P22" s="67">
        <v>1</v>
      </c>
      <c r="Q22" s="486"/>
      <c r="R22" s="3"/>
      <c r="S22" s="29">
        <f t="shared" si="2"/>
        <v>1</v>
      </c>
      <c r="T22" s="29">
        <f t="shared" si="2"/>
        <v>1</v>
      </c>
      <c r="U22" s="29">
        <f>T22-S22</f>
        <v>0</v>
      </c>
      <c r="V22" s="494"/>
      <c r="W22" s="3">
        <f t="shared" si="3"/>
        <v>100</v>
      </c>
      <c r="X22" s="3">
        <f t="shared" si="1"/>
        <v>98.42011625929679</v>
      </c>
      <c r="Y22" s="3">
        <f t="shared" si="4"/>
        <v>98.42011625929679</v>
      </c>
    </row>
    <row r="23" spans="2:25" ht="41.25" customHeight="1" x14ac:dyDescent="0.2">
      <c r="B23" s="486">
        <v>5</v>
      </c>
      <c r="C23" s="864" t="s">
        <v>907</v>
      </c>
      <c r="D23" s="865"/>
      <c r="E23" s="491" t="s">
        <v>212</v>
      </c>
      <c r="F23" s="487">
        <v>15</v>
      </c>
      <c r="G23" s="28">
        <f>$G$24*F23/100</f>
        <v>4282625.25</v>
      </c>
      <c r="H23" s="28">
        <f>$H$24*F23/100</f>
        <v>4214964.75</v>
      </c>
      <c r="I23" s="368">
        <f t="shared" si="0"/>
        <v>0</v>
      </c>
      <c r="J23" s="368">
        <f t="shared" si="0"/>
        <v>0</v>
      </c>
      <c r="K23" s="486">
        <v>0</v>
      </c>
      <c r="L23" s="67">
        <v>0</v>
      </c>
      <c r="M23" s="486">
        <v>0</v>
      </c>
      <c r="N23" s="67">
        <v>0</v>
      </c>
      <c r="O23" s="486">
        <v>0</v>
      </c>
      <c r="P23" s="67">
        <v>0</v>
      </c>
      <c r="Q23" s="486"/>
      <c r="R23" s="3"/>
      <c r="S23" s="29">
        <f t="shared" si="2"/>
        <v>0</v>
      </c>
      <c r="T23" s="29">
        <f t="shared" si="2"/>
        <v>0</v>
      </c>
      <c r="U23" s="29">
        <f>T23-S23</f>
        <v>0</v>
      </c>
      <c r="V23" s="494"/>
      <c r="W23" s="3" t="e">
        <f t="shared" si="3"/>
        <v>#DIV/0!</v>
      </c>
      <c r="X23" s="3">
        <f t="shared" si="1"/>
        <v>98.42011625929679</v>
      </c>
      <c r="Y23" s="3" t="e">
        <f t="shared" si="4"/>
        <v>#DIV/0!</v>
      </c>
    </row>
    <row r="24" spans="2:25" s="1" customFormat="1" ht="24" customHeight="1" x14ac:dyDescent="0.2">
      <c r="B24" s="856" t="s">
        <v>25</v>
      </c>
      <c r="C24" s="857"/>
      <c r="D24" s="858"/>
      <c r="E24" s="487"/>
      <c r="F24" s="487">
        <f>SUM(F19:F23)</f>
        <v>100</v>
      </c>
      <c r="G24" s="495">
        <v>28550835</v>
      </c>
      <c r="H24" s="495">
        <v>28099765</v>
      </c>
      <c r="I24" s="487">
        <f t="shared" ref="I24:R24" si="5">SUM(I19:I23)</f>
        <v>7</v>
      </c>
      <c r="J24" s="487">
        <f t="shared" si="5"/>
        <v>43</v>
      </c>
      <c r="K24" s="487">
        <f t="shared" si="5"/>
        <v>2</v>
      </c>
      <c r="L24" s="489">
        <f t="shared" si="5"/>
        <v>10</v>
      </c>
      <c r="M24" s="487">
        <f t="shared" si="5"/>
        <v>2</v>
      </c>
      <c r="N24" s="487">
        <f t="shared" si="5"/>
        <v>22</v>
      </c>
      <c r="O24" s="487">
        <f t="shared" si="5"/>
        <v>3</v>
      </c>
      <c r="P24" s="487">
        <f t="shared" si="5"/>
        <v>11</v>
      </c>
      <c r="Q24" s="487">
        <f t="shared" si="5"/>
        <v>0</v>
      </c>
      <c r="R24" s="9">
        <f t="shared" si="5"/>
        <v>0</v>
      </c>
      <c r="S24" s="8">
        <f t="shared" si="2"/>
        <v>7</v>
      </c>
      <c r="T24" s="8">
        <f t="shared" si="2"/>
        <v>43</v>
      </c>
      <c r="U24" s="8">
        <f>T24-S24</f>
        <v>36</v>
      </c>
      <c r="V24" s="345"/>
      <c r="W24" s="3">
        <f t="shared" si="3"/>
        <v>366.66666666666663</v>
      </c>
      <c r="X24" s="3">
        <f t="shared" si="1"/>
        <v>98.42011625929679</v>
      </c>
      <c r="Y24" s="3">
        <f t="shared" si="4"/>
        <v>26.841849888899127</v>
      </c>
    </row>
    <row r="25" spans="2:25" s="4" customFormat="1" ht="14.25" customHeight="1" x14ac:dyDescent="0.2">
      <c r="G25" s="6"/>
    </row>
    <row r="26" spans="2:25" s="4" customFormat="1" ht="14.25" customHeight="1" x14ac:dyDescent="0.2">
      <c r="C26" s="7" t="s">
        <v>26</v>
      </c>
      <c r="G26" s="6"/>
      <c r="I26" s="4" t="s">
        <v>27</v>
      </c>
    </row>
    <row r="27" spans="2:25" x14ac:dyDescent="0.2">
      <c r="K27" s="115"/>
      <c r="L27" s="115"/>
      <c r="M27" s="115"/>
      <c r="N27" s="115"/>
      <c r="O27" s="115"/>
      <c r="P27" s="115"/>
      <c r="Q27" s="115"/>
    </row>
    <row r="28" spans="2:25" x14ac:dyDescent="0.2">
      <c r="K28" s="115"/>
      <c r="L28" s="115"/>
      <c r="M28" s="115"/>
      <c r="N28" s="115"/>
      <c r="O28" s="115"/>
      <c r="P28" s="115"/>
      <c r="Q28" s="115"/>
    </row>
    <row r="29" spans="2:25" x14ac:dyDescent="0.2">
      <c r="K29" s="115"/>
      <c r="L29" s="115"/>
      <c r="M29" s="115"/>
      <c r="N29" s="115"/>
      <c r="O29" s="115"/>
      <c r="P29" s="115"/>
      <c r="Q29" s="115"/>
    </row>
    <row r="30" spans="2:25" x14ac:dyDescent="0.2">
      <c r="K30" s="115"/>
      <c r="L30" s="115"/>
      <c r="M30" s="115"/>
      <c r="N30" s="115"/>
      <c r="O30" s="115"/>
      <c r="P30" s="115"/>
      <c r="Q30" s="115"/>
    </row>
    <row r="31" spans="2:25" x14ac:dyDescent="0.2">
      <c r="K31" s="115"/>
      <c r="L31" s="115"/>
      <c r="M31" s="115"/>
      <c r="N31" s="115"/>
      <c r="O31" s="115"/>
      <c r="P31" s="115"/>
      <c r="Q31" s="115"/>
    </row>
    <row r="32" spans="2:25" x14ac:dyDescent="0.2">
      <c r="K32" s="115"/>
      <c r="L32" s="115"/>
      <c r="M32" s="115"/>
      <c r="N32" s="115"/>
      <c r="O32" s="115"/>
      <c r="P32" s="115"/>
      <c r="Q32" s="115"/>
    </row>
    <row r="33" spans="11:17" x14ac:dyDescent="0.2">
      <c r="K33" s="115"/>
      <c r="L33" s="115"/>
      <c r="M33" s="115"/>
      <c r="N33" s="115"/>
      <c r="O33" s="115"/>
      <c r="P33" s="115"/>
      <c r="Q33" s="115"/>
    </row>
    <row r="34" spans="11:17" x14ac:dyDescent="0.2">
      <c r="K34" s="115"/>
      <c r="L34" s="115"/>
      <c r="M34" s="115"/>
      <c r="N34" s="115"/>
      <c r="O34" s="115"/>
      <c r="P34" s="115"/>
      <c r="Q34" s="115"/>
    </row>
    <row r="35" spans="11:17" x14ac:dyDescent="0.2">
      <c r="K35" s="115"/>
      <c r="L35" s="115"/>
      <c r="M35" s="115"/>
      <c r="N35" s="115"/>
      <c r="O35" s="115"/>
      <c r="P35" s="115"/>
      <c r="Q35" s="115"/>
    </row>
    <row r="36" spans="11:17" x14ac:dyDescent="0.2">
      <c r="K36" s="115"/>
      <c r="L36" s="115"/>
      <c r="M36" s="115"/>
      <c r="N36" s="115"/>
      <c r="O36" s="115"/>
      <c r="P36" s="115"/>
      <c r="Q36" s="115"/>
    </row>
    <row r="37" spans="11:17" x14ac:dyDescent="0.2">
      <c r="K37" s="115"/>
      <c r="L37" s="115"/>
      <c r="M37" s="115"/>
      <c r="N37" s="115"/>
      <c r="O37" s="115"/>
      <c r="P37" s="115"/>
      <c r="Q37" s="115"/>
    </row>
    <row r="38" spans="11:17" x14ac:dyDescent="0.2">
      <c r="K38" s="115"/>
      <c r="L38" s="115"/>
      <c r="M38" s="115"/>
      <c r="N38" s="115"/>
      <c r="O38" s="115"/>
      <c r="P38" s="115"/>
      <c r="Q38" s="115"/>
    </row>
    <row r="39" spans="11:17" x14ac:dyDescent="0.2">
      <c r="K39" s="115"/>
      <c r="L39" s="115"/>
      <c r="M39" s="115"/>
      <c r="N39" s="115"/>
      <c r="O39" s="115"/>
      <c r="P39" s="115"/>
      <c r="Q39" s="115"/>
    </row>
    <row r="40" spans="11:17" x14ac:dyDescent="0.2">
      <c r="K40" s="115"/>
      <c r="L40" s="115"/>
      <c r="M40" s="115"/>
      <c r="N40" s="115"/>
      <c r="O40" s="115"/>
      <c r="P40" s="115"/>
      <c r="Q40" s="115"/>
    </row>
    <row r="41" spans="11:17" x14ac:dyDescent="0.2">
      <c r="K41" s="115"/>
      <c r="L41" s="115"/>
      <c r="M41" s="115"/>
      <c r="N41" s="115"/>
      <c r="O41" s="115"/>
      <c r="P41" s="115"/>
      <c r="Q41" s="115"/>
    </row>
    <row r="42" spans="11:17" x14ac:dyDescent="0.2">
      <c r="K42" s="115"/>
      <c r="L42" s="115"/>
      <c r="M42" s="115"/>
      <c r="N42" s="115"/>
      <c r="O42" s="115"/>
      <c r="P42" s="115"/>
      <c r="Q42" s="115"/>
    </row>
    <row r="43" spans="11:17" x14ac:dyDescent="0.2">
      <c r="K43" s="115"/>
      <c r="L43" s="115"/>
      <c r="M43" s="115"/>
      <c r="N43" s="115"/>
      <c r="O43" s="115"/>
      <c r="P43" s="115"/>
      <c r="Q43" s="115"/>
    </row>
    <row r="44" spans="11:17" x14ac:dyDescent="0.2">
      <c r="K44" s="115"/>
      <c r="L44" s="115"/>
      <c r="M44" s="115"/>
      <c r="N44" s="115"/>
      <c r="O44" s="115"/>
      <c r="P44" s="115"/>
      <c r="Q44" s="115"/>
    </row>
    <row r="45" spans="11:17" x14ac:dyDescent="0.2">
      <c r="K45" s="115"/>
      <c r="L45" s="115"/>
      <c r="M45" s="115"/>
      <c r="N45" s="115"/>
      <c r="O45" s="115"/>
      <c r="P45" s="115"/>
      <c r="Q45" s="115"/>
    </row>
    <row r="46" spans="11:17" x14ac:dyDescent="0.2">
      <c r="K46" s="115"/>
      <c r="L46" s="115"/>
      <c r="M46" s="115"/>
      <c r="N46" s="115"/>
      <c r="O46" s="115"/>
      <c r="P46" s="115"/>
      <c r="Q46" s="115"/>
    </row>
    <row r="47" spans="11:17" x14ac:dyDescent="0.2">
      <c r="K47" s="115"/>
      <c r="L47" s="115"/>
      <c r="M47" s="115"/>
      <c r="N47" s="115"/>
      <c r="O47" s="115"/>
      <c r="P47" s="115"/>
      <c r="Q47" s="115"/>
    </row>
  </sheetData>
  <mergeCells count="28">
    <mergeCell ref="B24:D24"/>
    <mergeCell ref="O17:P17"/>
    <mergeCell ref="Q17:R17"/>
    <mergeCell ref="S17:U17"/>
    <mergeCell ref="V17:V18"/>
    <mergeCell ref="C19:D19"/>
    <mergeCell ref="C20:D20"/>
    <mergeCell ref="C21:D21"/>
    <mergeCell ref="C22:D22"/>
    <mergeCell ref="C23:D23"/>
    <mergeCell ref="W17:Y17"/>
    <mergeCell ref="C18:D18"/>
    <mergeCell ref="B7:Y7"/>
    <mergeCell ref="B15:V15"/>
    <mergeCell ref="B16:V16"/>
    <mergeCell ref="B17:D17"/>
    <mergeCell ref="E17:E18"/>
    <mergeCell ref="F17:F18"/>
    <mergeCell ref="G17:H17"/>
    <mergeCell ref="I17:J17"/>
    <mergeCell ref="K17:L17"/>
    <mergeCell ref="M17:N17"/>
    <mergeCell ref="B6:Y6"/>
    <mergeCell ref="B1:Y1"/>
    <mergeCell ref="B2:Y2"/>
    <mergeCell ref="B3:Y3"/>
    <mergeCell ref="B4:Y4"/>
    <mergeCell ref="B5:Y5"/>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topLeftCell="D24" workbookViewId="0">
      <selection activeCell="G31" sqref="G31"/>
    </sheetView>
  </sheetViews>
  <sheetFormatPr baseColWidth="10" defaultColWidth="11.42578125" defaultRowHeight="12.75" x14ac:dyDescent="0.2"/>
  <cols>
    <col min="1" max="1" width="10.28515625" customWidth="1"/>
    <col min="2" max="2" width="6.28515625" customWidth="1"/>
    <col min="3" max="3" width="40.7109375" customWidth="1"/>
    <col min="5" max="5" width="9.85546875" customWidth="1"/>
    <col min="6" max="6" width="13.7109375" customWidth="1"/>
    <col min="7" max="7" width="15" customWidth="1"/>
    <col min="8" max="10" width="13.7109375" hidden="1" customWidth="1"/>
    <col min="11" max="11" width="10.28515625" hidden="1" customWidth="1"/>
    <col min="12" max="12" width="14.140625" hidden="1" customWidth="1"/>
    <col min="13" max="13" width="9.42578125" hidden="1" customWidth="1"/>
    <col min="14" max="14" width="11.7109375" customWidth="1"/>
    <col min="15" max="15" width="11.140625" customWidth="1"/>
    <col min="16" max="16" width="11.7109375" hidden="1" customWidth="1"/>
    <col min="17" max="17" width="12.85546875" hidden="1" customWidth="1"/>
    <col min="18" max="18" width="10" hidden="1" customWidth="1"/>
    <col min="19" max="19" width="11.140625" hidden="1" customWidth="1"/>
    <col min="20" max="20" width="10.85546875" hidden="1" customWidth="1"/>
    <col min="21" max="21" width="21.85546875" customWidth="1"/>
    <col min="22" max="22" width="8.85546875" customWidth="1"/>
    <col min="23" max="23" width="8.42578125" customWidth="1"/>
    <col min="24" max="24" width="7.28515625" customWidth="1"/>
  </cols>
  <sheetData>
    <row r="1" spans="1:24" x14ac:dyDescent="0.2">
      <c r="A1" s="617" t="s">
        <v>54</v>
      </c>
      <c r="B1" s="617"/>
      <c r="C1" s="617"/>
      <c r="D1" s="617"/>
      <c r="E1" s="617"/>
      <c r="F1" s="617"/>
      <c r="G1" s="617"/>
      <c r="H1" s="617"/>
      <c r="I1" s="617"/>
      <c r="J1" s="617"/>
      <c r="K1" s="617"/>
      <c r="L1" s="617"/>
      <c r="M1" s="617"/>
      <c r="N1" s="617"/>
      <c r="O1" s="617"/>
      <c r="P1" s="617"/>
      <c r="Q1" s="617"/>
      <c r="R1" s="617"/>
      <c r="S1" s="617"/>
      <c r="T1" s="617"/>
      <c r="U1" s="617"/>
      <c r="V1" s="617"/>
      <c r="W1" s="617"/>
      <c r="X1" s="617"/>
    </row>
    <row r="2" spans="1:24" x14ac:dyDescent="0.2">
      <c r="A2" s="617" t="s">
        <v>0</v>
      </c>
      <c r="B2" s="617"/>
      <c r="C2" s="617"/>
      <c r="D2" s="617"/>
      <c r="E2" s="617"/>
      <c r="F2" s="617"/>
      <c r="G2" s="617"/>
      <c r="H2" s="617"/>
      <c r="I2" s="617"/>
      <c r="J2" s="617"/>
      <c r="K2" s="617"/>
      <c r="L2" s="617"/>
      <c r="M2" s="617"/>
      <c r="N2" s="617"/>
      <c r="O2" s="617"/>
      <c r="P2" s="617"/>
      <c r="Q2" s="617"/>
      <c r="R2" s="617"/>
      <c r="S2" s="617"/>
      <c r="T2" s="617"/>
      <c r="U2" s="617"/>
      <c r="V2" s="617"/>
      <c r="W2" s="617"/>
      <c r="X2" s="617"/>
    </row>
    <row r="3" spans="1:24" x14ac:dyDescent="0.2">
      <c r="A3" s="617" t="s">
        <v>16</v>
      </c>
      <c r="B3" s="617"/>
      <c r="C3" s="617"/>
      <c r="D3" s="617"/>
      <c r="E3" s="617"/>
      <c r="F3" s="617"/>
      <c r="G3" s="617"/>
      <c r="H3" s="617"/>
      <c r="I3" s="617"/>
      <c r="J3" s="617"/>
      <c r="K3" s="617"/>
      <c r="L3" s="617"/>
      <c r="M3" s="617"/>
      <c r="N3" s="617"/>
      <c r="O3" s="617"/>
      <c r="P3" s="617"/>
      <c r="Q3" s="617"/>
      <c r="R3" s="617"/>
      <c r="S3" s="617"/>
      <c r="T3" s="617"/>
      <c r="U3" s="617"/>
      <c r="V3" s="617"/>
      <c r="W3" s="617"/>
      <c r="X3" s="617"/>
    </row>
    <row r="4" spans="1:24" hidden="1" x14ac:dyDescent="0.2">
      <c r="A4" s="617" t="s">
        <v>56</v>
      </c>
      <c r="B4" s="617"/>
      <c r="C4" s="617"/>
      <c r="D4" s="617"/>
      <c r="E4" s="617"/>
      <c r="F4" s="617"/>
      <c r="G4" s="617"/>
      <c r="H4" s="617"/>
      <c r="I4" s="617"/>
      <c r="J4" s="617"/>
      <c r="K4" s="617"/>
      <c r="L4" s="617"/>
      <c r="M4" s="617"/>
      <c r="N4" s="617"/>
      <c r="O4" s="617"/>
      <c r="P4" s="617"/>
      <c r="Q4" s="617"/>
      <c r="R4" s="617"/>
      <c r="S4" s="617"/>
      <c r="T4" s="617"/>
      <c r="U4" s="617"/>
      <c r="V4" s="617"/>
      <c r="W4" s="617"/>
      <c r="X4" s="617"/>
    </row>
    <row r="5" spans="1:24" hidden="1" x14ac:dyDescent="0.2">
      <c r="A5" s="617" t="s">
        <v>56</v>
      </c>
      <c r="B5" s="617"/>
      <c r="C5" s="617"/>
      <c r="D5" s="617"/>
      <c r="E5" s="617"/>
      <c r="F5" s="617"/>
      <c r="G5" s="617"/>
      <c r="H5" s="617"/>
      <c r="I5" s="617"/>
      <c r="J5" s="617"/>
      <c r="K5" s="617"/>
      <c r="L5" s="617"/>
      <c r="M5" s="617"/>
      <c r="N5" s="617"/>
      <c r="O5" s="617"/>
      <c r="P5" s="617"/>
      <c r="Q5" s="617"/>
      <c r="R5" s="617"/>
      <c r="S5" s="617"/>
      <c r="T5" s="617"/>
      <c r="U5" s="617"/>
      <c r="V5" s="617"/>
      <c r="W5" s="617"/>
      <c r="X5" s="617"/>
    </row>
    <row r="6" spans="1:24" x14ac:dyDescent="0.2">
      <c r="A6" s="617" t="s">
        <v>57</v>
      </c>
      <c r="B6" s="617"/>
      <c r="C6" s="617"/>
      <c r="D6" s="617"/>
      <c r="E6" s="617"/>
      <c r="F6" s="617"/>
      <c r="G6" s="617"/>
      <c r="H6" s="617"/>
      <c r="I6" s="617"/>
      <c r="J6" s="617"/>
      <c r="K6" s="617"/>
      <c r="L6" s="617"/>
      <c r="M6" s="617"/>
      <c r="N6" s="617"/>
      <c r="O6" s="617"/>
      <c r="P6" s="617"/>
      <c r="Q6" s="617"/>
      <c r="R6" s="617"/>
      <c r="S6" s="617"/>
      <c r="T6" s="617"/>
      <c r="U6" s="617"/>
      <c r="V6" s="617"/>
      <c r="W6" s="617"/>
      <c r="X6" s="617"/>
    </row>
    <row r="7" spans="1:24" hidden="1" x14ac:dyDescent="0.2">
      <c r="A7" s="617" t="s">
        <v>130</v>
      </c>
      <c r="B7" s="617"/>
      <c r="C7" s="617"/>
      <c r="D7" s="617"/>
      <c r="E7" s="617"/>
      <c r="F7" s="617"/>
      <c r="G7" s="617"/>
      <c r="H7" s="617"/>
      <c r="I7" s="617"/>
      <c r="J7" s="617"/>
      <c r="K7" s="617"/>
      <c r="L7" s="617"/>
      <c r="M7" s="617"/>
      <c r="N7" s="617"/>
      <c r="O7" s="617"/>
      <c r="P7" s="617"/>
      <c r="Q7" s="617"/>
      <c r="R7" s="617"/>
      <c r="S7" s="617"/>
      <c r="T7" s="617"/>
      <c r="U7" s="617"/>
      <c r="V7" s="617"/>
      <c r="W7" s="617"/>
      <c r="X7" s="617"/>
    </row>
    <row r="8" spans="1:24" x14ac:dyDescent="0.2">
      <c r="A8" s="179"/>
      <c r="B8" s="179"/>
      <c r="C8" s="179"/>
      <c r="D8" s="179"/>
      <c r="E8" s="179"/>
      <c r="F8" s="179"/>
      <c r="G8" s="179"/>
      <c r="H8" s="179"/>
      <c r="I8" s="179"/>
      <c r="J8" s="179"/>
      <c r="K8" s="179"/>
      <c r="L8" s="179"/>
      <c r="M8" s="179"/>
      <c r="N8" s="179"/>
      <c r="O8" s="179"/>
      <c r="P8" s="179"/>
      <c r="Q8" s="179"/>
      <c r="R8" s="179"/>
      <c r="S8" s="179"/>
      <c r="T8" s="179"/>
      <c r="U8" s="179"/>
      <c r="V8" s="179"/>
      <c r="W8" s="179"/>
      <c r="X8" s="179"/>
    </row>
    <row r="9" spans="1:24" x14ac:dyDescent="0.2">
      <c r="A9" s="285" t="s">
        <v>423</v>
      </c>
      <c r="B9" s="286">
        <v>171</v>
      </c>
      <c r="C9" s="287" t="s">
        <v>957</v>
      </c>
      <c r="D9" s="299"/>
      <c r="E9" s="181"/>
      <c r="F9" s="181"/>
      <c r="G9" s="181"/>
      <c r="H9" s="181"/>
      <c r="I9" s="181"/>
      <c r="J9" s="181"/>
      <c r="K9" s="181"/>
      <c r="L9" s="181"/>
      <c r="M9" s="181"/>
      <c r="N9" s="181"/>
      <c r="O9" s="181"/>
      <c r="P9" s="181"/>
      <c r="Q9" s="181"/>
    </row>
    <row r="10" spans="1:24" x14ac:dyDescent="0.2">
      <c r="A10" s="285" t="s">
        <v>1</v>
      </c>
      <c r="B10" s="286">
        <v>11</v>
      </c>
      <c r="C10" s="287" t="s">
        <v>958</v>
      </c>
      <c r="D10" s="299"/>
      <c r="E10" s="513"/>
      <c r="F10" s="513"/>
      <c r="G10" s="513"/>
      <c r="H10" s="513"/>
      <c r="I10" s="513"/>
      <c r="J10" s="513"/>
      <c r="K10" s="513"/>
      <c r="L10" s="514"/>
      <c r="M10" s="514"/>
      <c r="N10" s="514"/>
      <c r="O10" s="514"/>
      <c r="P10" s="514"/>
      <c r="Q10" s="514"/>
    </row>
    <row r="11" spans="1:24" x14ac:dyDescent="0.2">
      <c r="A11" s="285" t="s">
        <v>426</v>
      </c>
      <c r="B11" s="286">
        <v>1</v>
      </c>
      <c r="C11" s="287" t="s">
        <v>959</v>
      </c>
      <c r="D11" s="299"/>
      <c r="E11" s="513"/>
      <c r="F11" s="513"/>
      <c r="G11" s="513"/>
      <c r="H11" s="513"/>
      <c r="I11" s="513"/>
      <c r="J11" s="513"/>
      <c r="K11" s="513"/>
      <c r="L11" s="514"/>
      <c r="M11" s="514"/>
      <c r="N11" s="514"/>
      <c r="O11" s="514"/>
      <c r="P11" s="514"/>
      <c r="Q11" s="514"/>
    </row>
    <row r="12" spans="1:24" x14ac:dyDescent="0.2">
      <c r="A12" s="285" t="s">
        <v>7</v>
      </c>
      <c r="B12" s="289">
        <v>21</v>
      </c>
      <c r="C12" s="287" t="s">
        <v>960</v>
      </c>
      <c r="D12" s="299"/>
      <c r="E12" s="513"/>
      <c r="F12" s="513"/>
      <c r="G12" s="513"/>
      <c r="H12" s="513"/>
      <c r="I12" s="513"/>
      <c r="J12" s="513"/>
      <c r="K12" s="513"/>
      <c r="L12" s="514"/>
      <c r="M12" s="514"/>
      <c r="N12" s="514"/>
      <c r="O12" s="514"/>
      <c r="P12" s="514"/>
      <c r="Q12" s="514"/>
    </row>
    <row r="13" spans="1:24" x14ac:dyDescent="0.2">
      <c r="A13" s="285" t="s">
        <v>411</v>
      </c>
      <c r="B13" s="286">
        <v>1</v>
      </c>
      <c r="C13" s="287" t="s">
        <v>961</v>
      </c>
      <c r="D13" s="299"/>
      <c r="E13" s="513"/>
      <c r="F13" s="513"/>
      <c r="G13" s="513"/>
      <c r="H13" s="513"/>
      <c r="I13" s="513"/>
      <c r="J13" s="513"/>
      <c r="K13" s="513"/>
      <c r="L13" s="514"/>
      <c r="M13" s="514"/>
      <c r="N13" s="514"/>
      <c r="O13" s="514"/>
      <c r="P13" s="514"/>
      <c r="Q13" s="514"/>
    </row>
    <row r="14" spans="1:24" x14ac:dyDescent="0.2">
      <c r="A14" s="513"/>
      <c r="B14" s="513"/>
      <c r="C14" s="513"/>
      <c r="D14" s="513"/>
      <c r="E14" s="513"/>
      <c r="F14" s="513"/>
      <c r="G14" s="513"/>
      <c r="H14" s="513"/>
      <c r="I14" s="513"/>
      <c r="J14" s="513"/>
      <c r="K14" s="513"/>
      <c r="L14" s="514"/>
      <c r="M14" s="514"/>
      <c r="N14" s="514"/>
      <c r="O14" s="514"/>
      <c r="P14" s="514"/>
      <c r="Q14" s="514"/>
      <c r="U14" s="515"/>
      <c r="X14" s="353" t="s">
        <v>962</v>
      </c>
    </row>
    <row r="15" spans="1:24" x14ac:dyDescent="0.2">
      <c r="A15" s="870" t="s">
        <v>4</v>
      </c>
      <c r="B15" s="870"/>
      <c r="C15" s="870"/>
      <c r="D15" s="870"/>
      <c r="E15" s="870"/>
      <c r="F15" s="870"/>
      <c r="G15" s="870"/>
      <c r="H15" s="870"/>
      <c r="I15" s="870"/>
      <c r="J15" s="870"/>
      <c r="K15" s="870"/>
      <c r="L15" s="870"/>
      <c r="M15" s="870"/>
      <c r="N15" s="870"/>
      <c r="O15" s="870"/>
      <c r="P15" s="870"/>
      <c r="Q15" s="870"/>
      <c r="R15" s="870"/>
      <c r="S15" s="870"/>
      <c r="T15" s="870"/>
      <c r="U15" s="870"/>
      <c r="V15" s="870"/>
      <c r="W15" s="870"/>
      <c r="X15" s="870"/>
    </row>
    <row r="16" spans="1:24" ht="25.5" customHeight="1" x14ac:dyDescent="0.2">
      <c r="A16" s="871" t="s">
        <v>963</v>
      </c>
      <c r="B16" s="871"/>
      <c r="C16" s="871"/>
      <c r="D16" s="871"/>
      <c r="E16" s="871"/>
      <c r="F16" s="871"/>
      <c r="G16" s="871"/>
      <c r="H16" s="871"/>
      <c r="I16" s="871"/>
      <c r="J16" s="871"/>
      <c r="K16" s="871"/>
      <c r="L16" s="871"/>
      <c r="M16" s="871"/>
      <c r="N16" s="871"/>
      <c r="O16" s="871"/>
      <c r="P16" s="871"/>
      <c r="Q16" s="871"/>
      <c r="R16" s="871"/>
      <c r="S16" s="871"/>
      <c r="T16" s="871"/>
      <c r="U16" s="871"/>
      <c r="V16" s="871"/>
      <c r="W16" s="871"/>
      <c r="X16" s="871"/>
    </row>
    <row r="17" spans="1:24" x14ac:dyDescent="0.2">
      <c r="A17" s="514"/>
      <c r="B17" s="514"/>
      <c r="C17" s="514"/>
      <c r="D17" s="514"/>
      <c r="E17" s="514"/>
      <c r="F17" s="514"/>
      <c r="G17" s="514"/>
      <c r="H17" s="514"/>
      <c r="I17" s="514"/>
      <c r="J17" s="514"/>
      <c r="K17" s="514"/>
      <c r="L17" s="514"/>
      <c r="M17" s="514"/>
      <c r="N17" s="514"/>
      <c r="O17" s="514"/>
      <c r="P17" s="514"/>
      <c r="Q17" s="514"/>
    </row>
    <row r="18" spans="1:24" ht="12.75" customHeight="1" x14ac:dyDescent="0.2">
      <c r="A18" s="872" t="s">
        <v>5</v>
      </c>
      <c r="B18" s="873"/>
      <c r="C18" s="874"/>
      <c r="D18" s="875" t="s">
        <v>8</v>
      </c>
      <c r="E18" s="875" t="s">
        <v>18</v>
      </c>
      <c r="F18" s="866" t="s">
        <v>19</v>
      </c>
      <c r="G18" s="868"/>
      <c r="H18" s="866" t="s">
        <v>20</v>
      </c>
      <c r="I18" s="868"/>
      <c r="J18" s="877" t="s">
        <v>14</v>
      </c>
      <c r="K18" s="878"/>
      <c r="L18" s="877" t="s">
        <v>10</v>
      </c>
      <c r="M18" s="878"/>
      <c r="N18" s="877" t="s">
        <v>13</v>
      </c>
      <c r="O18" s="878"/>
      <c r="P18" s="877" t="s">
        <v>15</v>
      </c>
      <c r="Q18" s="878"/>
      <c r="R18" s="881" t="s">
        <v>28</v>
      </c>
      <c r="S18" s="881"/>
      <c r="T18" s="881"/>
      <c r="U18" s="881" t="s">
        <v>29</v>
      </c>
      <c r="V18" s="866" t="s">
        <v>31</v>
      </c>
      <c r="W18" s="867"/>
      <c r="X18" s="868"/>
    </row>
    <row r="19" spans="1:24" x14ac:dyDescent="0.2">
      <c r="A19" s="516" t="s">
        <v>17</v>
      </c>
      <c r="B19" s="869" t="s">
        <v>6</v>
      </c>
      <c r="C19" s="869"/>
      <c r="D19" s="876"/>
      <c r="E19" s="876"/>
      <c r="F19" s="517" t="s">
        <v>21</v>
      </c>
      <c r="G19" s="517" t="s">
        <v>22</v>
      </c>
      <c r="H19" s="517" t="s">
        <v>23</v>
      </c>
      <c r="I19" s="517" t="s">
        <v>24</v>
      </c>
      <c r="J19" s="518" t="s">
        <v>11</v>
      </c>
      <c r="K19" s="518" t="s">
        <v>12</v>
      </c>
      <c r="L19" s="518" t="s">
        <v>11</v>
      </c>
      <c r="M19" s="518" t="s">
        <v>12</v>
      </c>
      <c r="N19" s="518" t="s">
        <v>11</v>
      </c>
      <c r="O19" s="518" t="s">
        <v>12</v>
      </c>
      <c r="P19" s="518" t="s">
        <v>11</v>
      </c>
      <c r="Q19" s="518" t="s">
        <v>12</v>
      </c>
      <c r="R19" s="518" t="s">
        <v>11</v>
      </c>
      <c r="S19" s="518" t="s">
        <v>12</v>
      </c>
      <c r="T19" s="518" t="s">
        <v>30</v>
      </c>
      <c r="U19" s="881"/>
      <c r="V19" s="517" t="s">
        <v>32</v>
      </c>
      <c r="W19" s="517" t="s">
        <v>33</v>
      </c>
      <c r="X19" s="517" t="s">
        <v>34</v>
      </c>
    </row>
    <row r="20" spans="1:24" ht="45" customHeight="1" x14ac:dyDescent="0.2">
      <c r="A20" s="519">
        <v>1</v>
      </c>
      <c r="B20" s="879" t="s">
        <v>964</v>
      </c>
      <c r="C20" s="880"/>
      <c r="D20" s="520" t="s">
        <v>550</v>
      </c>
      <c r="E20" s="520">
        <v>10</v>
      </c>
      <c r="F20" s="28">
        <f>$F$30*E20/100</f>
        <v>1096633.6000000001</v>
      </c>
      <c r="G20" s="28">
        <f>$G$30*F20/100</f>
        <v>76793840477.503998</v>
      </c>
      <c r="H20" s="521">
        <f>J20+L20+N20+P20</f>
        <v>275</v>
      </c>
      <c r="I20" s="521">
        <f>K20+M20+O20+Q20</f>
        <v>273</v>
      </c>
      <c r="J20" s="519">
        <v>92</v>
      </c>
      <c r="K20" s="522">
        <v>90</v>
      </c>
      <c r="L20" s="519">
        <v>91</v>
      </c>
      <c r="M20" s="521">
        <v>91</v>
      </c>
      <c r="N20" s="519">
        <v>92</v>
      </c>
      <c r="O20" s="521">
        <v>92</v>
      </c>
      <c r="P20" s="519"/>
      <c r="Q20" s="521"/>
      <c r="R20" s="523">
        <f>J20+L20+N20+P20</f>
        <v>275</v>
      </c>
      <c r="S20" s="523">
        <f>K20+M20+O20+Q20</f>
        <v>273</v>
      </c>
      <c r="T20" s="523">
        <f>S20-R20</f>
        <v>-2</v>
      </c>
      <c r="U20" s="524"/>
      <c r="V20" s="479">
        <f>O20/N20*100</f>
        <v>100</v>
      </c>
      <c r="W20" s="479">
        <f>G20/F20*100</f>
        <v>7002688.9999999981</v>
      </c>
      <c r="X20" s="479">
        <f>W20/V20*100</f>
        <v>7002688.9999999981</v>
      </c>
    </row>
    <row r="21" spans="1:24" ht="45" customHeight="1" x14ac:dyDescent="0.2">
      <c r="A21" s="519">
        <v>2</v>
      </c>
      <c r="B21" s="879" t="s">
        <v>965</v>
      </c>
      <c r="C21" s="880"/>
      <c r="D21" s="520" t="s">
        <v>966</v>
      </c>
      <c r="E21" s="520">
        <v>10</v>
      </c>
      <c r="F21" s="28">
        <f t="shared" ref="F21:F29" si="0">$F$30*E21/100</f>
        <v>1096633.6000000001</v>
      </c>
      <c r="G21" s="28">
        <f t="shared" ref="G21:G29" si="1">$G$30*F21/100</f>
        <v>76793840477.503998</v>
      </c>
      <c r="H21" s="521">
        <f t="shared" ref="H21:I29" si="2">J21+L21+N21+P21</f>
        <v>36</v>
      </c>
      <c r="I21" s="521">
        <f t="shared" si="2"/>
        <v>42</v>
      </c>
      <c r="J21" s="519">
        <v>12</v>
      </c>
      <c r="K21" s="522">
        <v>18</v>
      </c>
      <c r="L21" s="519">
        <v>12</v>
      </c>
      <c r="M21" s="521">
        <v>12</v>
      </c>
      <c r="N21" s="519">
        <v>12</v>
      </c>
      <c r="O21" s="521">
        <v>12</v>
      </c>
      <c r="P21" s="519"/>
      <c r="Q21" s="521"/>
      <c r="R21" s="523">
        <f t="shared" ref="R21:S30" si="3">J21+L21+N21+P21</f>
        <v>36</v>
      </c>
      <c r="S21" s="523">
        <f t="shared" si="3"/>
        <v>42</v>
      </c>
      <c r="T21" s="523">
        <f t="shared" ref="T21:T30" si="4">S21-R21</f>
        <v>6</v>
      </c>
      <c r="U21" s="524"/>
      <c r="V21" s="479">
        <f t="shared" ref="V21:V30" si="5">O21/N21*100</f>
        <v>100</v>
      </c>
      <c r="W21" s="479">
        <f t="shared" ref="W21:W30" si="6">G21/F21*100</f>
        <v>7002688.9999999981</v>
      </c>
      <c r="X21" s="479">
        <f t="shared" ref="X21:X30" si="7">W21/V21*100</f>
        <v>7002688.9999999981</v>
      </c>
    </row>
    <row r="22" spans="1:24" s="531" customFormat="1" ht="45" customHeight="1" x14ac:dyDescent="0.2">
      <c r="A22" s="525">
        <v>3</v>
      </c>
      <c r="B22" s="882" t="s">
        <v>967</v>
      </c>
      <c r="C22" s="883"/>
      <c r="D22" s="526" t="s">
        <v>45</v>
      </c>
      <c r="E22" s="526">
        <v>10</v>
      </c>
      <c r="F22" s="28">
        <f t="shared" si="0"/>
        <v>1096633.6000000001</v>
      </c>
      <c r="G22" s="28">
        <f t="shared" si="1"/>
        <v>76793840477.503998</v>
      </c>
      <c r="H22" s="527">
        <f t="shared" si="2"/>
        <v>33</v>
      </c>
      <c r="I22" s="527">
        <f t="shared" si="2"/>
        <v>30</v>
      </c>
      <c r="J22" s="525">
        <v>9</v>
      </c>
      <c r="K22" s="528">
        <v>9</v>
      </c>
      <c r="L22" s="525">
        <v>12</v>
      </c>
      <c r="M22" s="529">
        <v>9</v>
      </c>
      <c r="N22" s="525">
        <v>12</v>
      </c>
      <c r="O22" s="529">
        <v>12</v>
      </c>
      <c r="P22" s="525"/>
      <c r="Q22" s="529"/>
      <c r="R22" s="530">
        <f t="shared" si="3"/>
        <v>33</v>
      </c>
      <c r="S22" s="530">
        <f t="shared" si="3"/>
        <v>30</v>
      </c>
      <c r="T22" s="530">
        <f t="shared" si="4"/>
        <v>-3</v>
      </c>
      <c r="U22" s="347"/>
      <c r="V22" s="479">
        <f t="shared" si="5"/>
        <v>100</v>
      </c>
      <c r="W22" s="479">
        <f t="shared" si="6"/>
        <v>7002688.9999999981</v>
      </c>
      <c r="X22" s="479">
        <f t="shared" si="7"/>
        <v>7002688.9999999981</v>
      </c>
    </row>
    <row r="23" spans="1:24" ht="38.25" customHeight="1" x14ac:dyDescent="0.2">
      <c r="A23" s="519">
        <v>4</v>
      </c>
      <c r="B23" s="879" t="s">
        <v>968</v>
      </c>
      <c r="C23" s="880"/>
      <c r="D23" s="520" t="s">
        <v>45</v>
      </c>
      <c r="E23" s="520">
        <v>10</v>
      </c>
      <c r="F23" s="28">
        <f t="shared" si="0"/>
        <v>1096633.6000000001</v>
      </c>
      <c r="G23" s="28">
        <f t="shared" si="1"/>
        <v>76793840477.503998</v>
      </c>
      <c r="H23" s="521">
        <f t="shared" si="2"/>
        <v>9</v>
      </c>
      <c r="I23" s="521">
        <f t="shared" si="2"/>
        <v>9</v>
      </c>
      <c r="J23" s="519">
        <v>3</v>
      </c>
      <c r="K23" s="522">
        <v>3</v>
      </c>
      <c r="L23" s="519">
        <v>3</v>
      </c>
      <c r="M23" s="521">
        <v>3</v>
      </c>
      <c r="N23" s="519">
        <v>3</v>
      </c>
      <c r="O23" s="521">
        <v>3</v>
      </c>
      <c r="P23" s="519"/>
      <c r="Q23" s="521"/>
      <c r="R23" s="523">
        <f t="shared" si="3"/>
        <v>9</v>
      </c>
      <c r="S23" s="523">
        <f t="shared" si="3"/>
        <v>9</v>
      </c>
      <c r="T23" s="523">
        <f t="shared" si="4"/>
        <v>0</v>
      </c>
      <c r="U23" s="524"/>
      <c r="V23" s="479">
        <f t="shared" si="5"/>
        <v>100</v>
      </c>
      <c r="W23" s="479">
        <f t="shared" si="6"/>
        <v>7002688.9999999981</v>
      </c>
      <c r="X23" s="479">
        <f t="shared" si="7"/>
        <v>7002688.9999999981</v>
      </c>
    </row>
    <row r="24" spans="1:24" ht="45" customHeight="1" x14ac:dyDescent="0.2">
      <c r="A24" s="519">
        <v>5</v>
      </c>
      <c r="B24" s="879" t="s">
        <v>969</v>
      </c>
      <c r="C24" s="880"/>
      <c r="D24" s="520" t="s">
        <v>45</v>
      </c>
      <c r="E24" s="520">
        <v>10</v>
      </c>
      <c r="F24" s="28">
        <f t="shared" si="0"/>
        <v>1096633.6000000001</v>
      </c>
      <c r="G24" s="28">
        <f t="shared" si="1"/>
        <v>76793840477.503998</v>
      </c>
      <c r="H24" s="521">
        <f t="shared" si="2"/>
        <v>9</v>
      </c>
      <c r="I24" s="521">
        <f t="shared" si="2"/>
        <v>9</v>
      </c>
      <c r="J24" s="519">
        <v>3</v>
      </c>
      <c r="K24" s="522">
        <v>3</v>
      </c>
      <c r="L24" s="519">
        <v>3</v>
      </c>
      <c r="M24" s="521">
        <v>3</v>
      </c>
      <c r="N24" s="519">
        <v>3</v>
      </c>
      <c r="O24" s="521">
        <v>3</v>
      </c>
      <c r="P24" s="519"/>
      <c r="Q24" s="521"/>
      <c r="R24" s="523">
        <f t="shared" si="3"/>
        <v>9</v>
      </c>
      <c r="S24" s="523">
        <f t="shared" si="3"/>
        <v>9</v>
      </c>
      <c r="T24" s="523">
        <f t="shared" si="4"/>
        <v>0</v>
      </c>
      <c r="U24" s="524"/>
      <c r="V24" s="479">
        <f t="shared" si="5"/>
        <v>100</v>
      </c>
      <c r="W24" s="479">
        <f t="shared" si="6"/>
        <v>7002688.9999999981</v>
      </c>
      <c r="X24" s="479">
        <f t="shared" si="7"/>
        <v>7002688.9999999981</v>
      </c>
    </row>
    <row r="25" spans="1:24" ht="45" customHeight="1" x14ac:dyDescent="0.2">
      <c r="A25" s="519">
        <v>6</v>
      </c>
      <c r="B25" s="879" t="s">
        <v>970</v>
      </c>
      <c r="C25" s="880"/>
      <c r="D25" s="520" t="s">
        <v>45</v>
      </c>
      <c r="E25" s="520">
        <v>10</v>
      </c>
      <c r="F25" s="28">
        <f t="shared" si="0"/>
        <v>1096633.6000000001</v>
      </c>
      <c r="G25" s="28">
        <f t="shared" si="1"/>
        <v>76793840477.503998</v>
      </c>
      <c r="H25" s="521">
        <f t="shared" si="2"/>
        <v>27</v>
      </c>
      <c r="I25" s="521">
        <f t="shared" si="2"/>
        <v>18</v>
      </c>
      <c r="J25" s="519">
        <v>3</v>
      </c>
      <c r="K25" s="522">
        <v>3</v>
      </c>
      <c r="L25" s="519">
        <v>12</v>
      </c>
      <c r="M25" s="521">
        <v>3</v>
      </c>
      <c r="N25" s="519">
        <v>12</v>
      </c>
      <c r="O25" s="521">
        <v>12</v>
      </c>
      <c r="P25" s="519"/>
      <c r="Q25" s="521"/>
      <c r="R25" s="523">
        <f t="shared" si="3"/>
        <v>27</v>
      </c>
      <c r="S25" s="523">
        <f t="shared" si="3"/>
        <v>18</v>
      </c>
      <c r="T25" s="523">
        <f t="shared" si="4"/>
        <v>-9</v>
      </c>
      <c r="U25" s="524"/>
      <c r="V25" s="479">
        <f t="shared" si="5"/>
        <v>100</v>
      </c>
      <c r="W25" s="479">
        <f t="shared" si="6"/>
        <v>7002688.9999999981</v>
      </c>
      <c r="X25" s="479">
        <f t="shared" si="7"/>
        <v>7002688.9999999981</v>
      </c>
    </row>
    <row r="26" spans="1:24" ht="45" customHeight="1" x14ac:dyDescent="0.2">
      <c r="A26" s="519">
        <v>7</v>
      </c>
      <c r="B26" s="879" t="s">
        <v>971</v>
      </c>
      <c r="C26" s="880"/>
      <c r="D26" s="520" t="s">
        <v>550</v>
      </c>
      <c r="E26" s="520">
        <v>10</v>
      </c>
      <c r="F26" s="28">
        <f t="shared" si="0"/>
        <v>1096633.6000000001</v>
      </c>
      <c r="G26" s="28">
        <f t="shared" si="1"/>
        <v>76793840477.503998</v>
      </c>
      <c r="H26" s="521">
        <f t="shared" si="2"/>
        <v>9</v>
      </c>
      <c r="I26" s="521">
        <f t="shared" si="2"/>
        <v>9</v>
      </c>
      <c r="J26" s="519">
        <v>3</v>
      </c>
      <c r="K26" s="522">
        <v>3</v>
      </c>
      <c r="L26" s="519">
        <v>3</v>
      </c>
      <c r="M26" s="521">
        <v>3</v>
      </c>
      <c r="N26" s="519">
        <v>3</v>
      </c>
      <c r="O26" s="521">
        <v>3</v>
      </c>
      <c r="P26" s="519"/>
      <c r="Q26" s="521"/>
      <c r="R26" s="523">
        <f t="shared" si="3"/>
        <v>9</v>
      </c>
      <c r="S26" s="523">
        <f t="shared" si="3"/>
        <v>9</v>
      </c>
      <c r="T26" s="523">
        <f t="shared" si="4"/>
        <v>0</v>
      </c>
      <c r="U26" s="524"/>
      <c r="V26" s="479">
        <f t="shared" si="5"/>
        <v>100</v>
      </c>
      <c r="W26" s="479">
        <f t="shared" si="6"/>
        <v>7002688.9999999981</v>
      </c>
      <c r="X26" s="479">
        <f t="shared" si="7"/>
        <v>7002688.9999999981</v>
      </c>
    </row>
    <row r="27" spans="1:24" ht="45" customHeight="1" x14ac:dyDescent="0.2">
      <c r="A27" s="519">
        <v>8</v>
      </c>
      <c r="B27" s="879" t="s">
        <v>972</v>
      </c>
      <c r="C27" s="880"/>
      <c r="D27" s="520" t="s">
        <v>45</v>
      </c>
      <c r="E27" s="520">
        <v>10</v>
      </c>
      <c r="F27" s="28">
        <f t="shared" si="0"/>
        <v>1096633.6000000001</v>
      </c>
      <c r="G27" s="28">
        <f t="shared" si="1"/>
        <v>76793840477.503998</v>
      </c>
      <c r="H27" s="521">
        <f t="shared" si="2"/>
        <v>9</v>
      </c>
      <c r="I27" s="521">
        <f t="shared" si="2"/>
        <v>9</v>
      </c>
      <c r="J27" s="519">
        <v>3</v>
      </c>
      <c r="K27" s="522">
        <v>3</v>
      </c>
      <c r="L27" s="519">
        <v>3</v>
      </c>
      <c r="M27" s="521">
        <v>3</v>
      </c>
      <c r="N27" s="519">
        <v>3</v>
      </c>
      <c r="O27" s="521">
        <v>3</v>
      </c>
      <c r="P27" s="519"/>
      <c r="Q27" s="521"/>
      <c r="R27" s="523">
        <f t="shared" si="3"/>
        <v>9</v>
      </c>
      <c r="S27" s="523">
        <f t="shared" si="3"/>
        <v>9</v>
      </c>
      <c r="T27" s="523">
        <f t="shared" si="4"/>
        <v>0</v>
      </c>
      <c r="U27" s="524"/>
      <c r="V27" s="479">
        <f t="shared" si="5"/>
        <v>100</v>
      </c>
      <c r="W27" s="479">
        <f t="shared" si="6"/>
        <v>7002688.9999999981</v>
      </c>
      <c r="X27" s="479">
        <f t="shared" si="7"/>
        <v>7002688.9999999981</v>
      </c>
    </row>
    <row r="28" spans="1:24" ht="45" customHeight="1" x14ac:dyDescent="0.2">
      <c r="A28" s="519">
        <v>9</v>
      </c>
      <c r="B28" s="879" t="s">
        <v>973</v>
      </c>
      <c r="C28" s="880"/>
      <c r="D28" s="520" t="s">
        <v>45</v>
      </c>
      <c r="E28" s="520">
        <v>10</v>
      </c>
      <c r="F28" s="28">
        <f t="shared" si="0"/>
        <v>1096633.6000000001</v>
      </c>
      <c r="G28" s="28">
        <f t="shared" si="1"/>
        <v>76793840477.503998</v>
      </c>
      <c r="H28" s="521">
        <f t="shared" si="2"/>
        <v>9</v>
      </c>
      <c r="I28" s="521">
        <f t="shared" si="2"/>
        <v>9</v>
      </c>
      <c r="J28" s="520">
        <v>3</v>
      </c>
      <c r="K28" s="474">
        <v>3</v>
      </c>
      <c r="L28" s="520">
        <v>3</v>
      </c>
      <c r="M28" s="474">
        <v>3</v>
      </c>
      <c r="N28" s="520">
        <v>3</v>
      </c>
      <c r="O28" s="474">
        <v>3</v>
      </c>
      <c r="P28" s="520"/>
      <c r="Q28" s="521"/>
      <c r="R28" s="523"/>
      <c r="S28" s="523">
        <f t="shared" si="3"/>
        <v>9</v>
      </c>
      <c r="T28" s="523"/>
      <c r="U28" s="524"/>
      <c r="V28" s="479">
        <f t="shared" si="5"/>
        <v>100</v>
      </c>
      <c r="W28" s="479">
        <f t="shared" si="6"/>
        <v>7002688.9999999981</v>
      </c>
      <c r="X28" s="479">
        <f t="shared" si="7"/>
        <v>7002688.9999999981</v>
      </c>
    </row>
    <row r="29" spans="1:24" ht="45" customHeight="1" x14ac:dyDescent="0.2">
      <c r="A29" s="519">
        <v>10</v>
      </c>
      <c r="B29" s="882" t="s">
        <v>974</v>
      </c>
      <c r="C29" s="883"/>
      <c r="D29" s="520" t="s">
        <v>45</v>
      </c>
      <c r="E29" s="520">
        <v>10</v>
      </c>
      <c r="F29" s="28">
        <f t="shared" si="0"/>
        <v>1096633.6000000001</v>
      </c>
      <c r="G29" s="28">
        <f t="shared" si="1"/>
        <v>76793840477.503998</v>
      </c>
      <c r="H29" s="521">
        <f t="shared" si="2"/>
        <v>9</v>
      </c>
      <c r="I29" s="521">
        <f t="shared" si="2"/>
        <v>9</v>
      </c>
      <c r="J29" s="526">
        <v>3</v>
      </c>
      <c r="K29" s="474">
        <v>3</v>
      </c>
      <c r="L29" s="526">
        <v>3</v>
      </c>
      <c r="M29" s="474">
        <v>3</v>
      </c>
      <c r="N29" s="526">
        <v>3</v>
      </c>
      <c r="O29" s="474">
        <v>3</v>
      </c>
      <c r="P29" s="526"/>
      <c r="Q29" s="474"/>
      <c r="R29" s="523">
        <f t="shared" si="3"/>
        <v>9</v>
      </c>
      <c r="S29" s="523">
        <f t="shared" si="3"/>
        <v>9</v>
      </c>
      <c r="T29" s="523">
        <f t="shared" si="4"/>
        <v>0</v>
      </c>
      <c r="U29" s="532"/>
      <c r="V29" s="479">
        <f t="shared" si="5"/>
        <v>100</v>
      </c>
      <c r="W29" s="479">
        <f t="shared" si="6"/>
        <v>7002688.9999999981</v>
      </c>
      <c r="X29" s="479">
        <f t="shared" si="7"/>
        <v>7002688.9999999981</v>
      </c>
    </row>
    <row r="30" spans="1:24" s="181" customFormat="1" ht="12" x14ac:dyDescent="0.2">
      <c r="A30" s="884" t="s">
        <v>25</v>
      </c>
      <c r="B30" s="885"/>
      <c r="C30" s="886"/>
      <c r="D30" s="471"/>
      <c r="E30" s="471">
        <f>SUM(E20:E29)</f>
        <v>100</v>
      </c>
      <c r="F30" s="533">
        <v>10966336</v>
      </c>
      <c r="G30" s="533">
        <v>7002689</v>
      </c>
      <c r="H30" s="471">
        <f t="shared" ref="H30:Q30" si="8">SUM(H20:H29)</f>
        <v>425</v>
      </c>
      <c r="I30" s="471">
        <f t="shared" si="8"/>
        <v>417</v>
      </c>
      <c r="J30" s="471">
        <f t="shared" si="8"/>
        <v>134</v>
      </c>
      <c r="K30" s="471">
        <f t="shared" si="8"/>
        <v>138</v>
      </c>
      <c r="L30" s="471">
        <f t="shared" si="8"/>
        <v>145</v>
      </c>
      <c r="M30" s="471">
        <f t="shared" si="8"/>
        <v>133</v>
      </c>
      <c r="N30" s="471">
        <f t="shared" si="8"/>
        <v>146</v>
      </c>
      <c r="O30" s="471">
        <f t="shared" si="8"/>
        <v>146</v>
      </c>
      <c r="P30" s="471">
        <f t="shared" si="8"/>
        <v>0</v>
      </c>
      <c r="Q30" s="471">
        <f t="shared" si="8"/>
        <v>0</v>
      </c>
      <c r="R30" s="477">
        <f t="shared" si="3"/>
        <v>425</v>
      </c>
      <c r="S30" s="477">
        <f t="shared" si="3"/>
        <v>417</v>
      </c>
      <c r="T30" s="477">
        <f t="shared" si="4"/>
        <v>-8</v>
      </c>
      <c r="U30" s="477"/>
      <c r="V30" s="479">
        <f t="shared" si="5"/>
        <v>100</v>
      </c>
      <c r="W30" s="479">
        <f t="shared" si="6"/>
        <v>63.856232382447523</v>
      </c>
      <c r="X30" s="479">
        <f t="shared" si="7"/>
        <v>63.856232382447523</v>
      </c>
    </row>
    <row r="31" spans="1:24" s="182" customFormat="1" ht="12" x14ac:dyDescent="0.2">
      <c r="F31" s="534"/>
    </row>
    <row r="32" spans="1:24" s="182" customFormat="1" ht="12" x14ac:dyDescent="0.2">
      <c r="B32" s="209" t="s">
        <v>26</v>
      </c>
      <c r="F32" s="534"/>
      <c r="H32" s="182" t="s">
        <v>27</v>
      </c>
    </row>
  </sheetData>
  <mergeCells count="33">
    <mergeCell ref="B26:C26"/>
    <mergeCell ref="B27:C27"/>
    <mergeCell ref="B28:C28"/>
    <mergeCell ref="B29:C29"/>
    <mergeCell ref="A30:C30"/>
    <mergeCell ref="B25:C25"/>
    <mergeCell ref="N18:O18"/>
    <mergeCell ref="P18:Q18"/>
    <mergeCell ref="R18:T18"/>
    <mergeCell ref="U18:U19"/>
    <mergeCell ref="B20:C20"/>
    <mergeCell ref="B21:C21"/>
    <mergeCell ref="B22:C22"/>
    <mergeCell ref="B23:C23"/>
    <mergeCell ref="B24:C24"/>
    <mergeCell ref="V18:X18"/>
    <mergeCell ref="B19:C19"/>
    <mergeCell ref="A7:X7"/>
    <mergeCell ref="A15:X15"/>
    <mergeCell ref="A16:X16"/>
    <mergeCell ref="A18:C18"/>
    <mergeCell ref="D18:D19"/>
    <mergeCell ref="E18:E19"/>
    <mergeCell ref="F18:G18"/>
    <mergeCell ref="H18:I18"/>
    <mergeCell ref="J18:K18"/>
    <mergeCell ref="L18:M18"/>
    <mergeCell ref="A6:X6"/>
    <mergeCell ref="A1:X1"/>
    <mergeCell ref="A2:X2"/>
    <mergeCell ref="A3:X3"/>
    <mergeCell ref="A4:X4"/>
    <mergeCell ref="A5:X5"/>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tabSelected="1" workbookViewId="0">
      <selection activeCell="G29" sqref="G29"/>
    </sheetView>
  </sheetViews>
  <sheetFormatPr baseColWidth="10" defaultColWidth="11.42578125" defaultRowHeight="12.75" x14ac:dyDescent="0.2"/>
  <cols>
    <col min="1" max="1" width="10.5703125" customWidth="1"/>
    <col min="2" max="2" width="8.28515625" customWidth="1"/>
    <col min="3" max="3" width="40.7109375" customWidth="1"/>
    <col min="6" max="6" width="14.42578125" customWidth="1"/>
    <col min="7" max="7" width="15.85546875" customWidth="1"/>
    <col min="8" max="8" width="10.85546875" hidden="1" customWidth="1"/>
    <col min="9" max="9" width="9.28515625" hidden="1" customWidth="1"/>
    <col min="10" max="10" width="10.7109375" hidden="1" customWidth="1"/>
    <col min="11" max="11" width="9.42578125" hidden="1" customWidth="1"/>
    <col min="12" max="12" width="11.140625" hidden="1" customWidth="1"/>
    <col min="13" max="13" width="10.42578125" hidden="1" customWidth="1"/>
    <col min="14" max="14" width="11.85546875" customWidth="1"/>
    <col min="15" max="15" width="13.42578125" customWidth="1"/>
    <col min="16" max="16" width="10.5703125" hidden="1" customWidth="1"/>
    <col min="17" max="17" width="12.140625" hidden="1" customWidth="1"/>
    <col min="18" max="18" width="12.85546875" hidden="1" customWidth="1"/>
    <col min="19" max="19" width="12.28515625" hidden="1" customWidth="1"/>
    <col min="20" max="20" width="8.85546875" hidden="1" customWidth="1"/>
    <col min="21" max="21" width="22.7109375" customWidth="1"/>
    <col min="22" max="24" width="8.85546875" customWidth="1"/>
  </cols>
  <sheetData>
    <row r="1" spans="1:24" x14ac:dyDescent="0.2">
      <c r="A1" s="617" t="s">
        <v>54</v>
      </c>
      <c r="B1" s="617"/>
      <c r="C1" s="617"/>
      <c r="D1" s="617"/>
      <c r="E1" s="617"/>
      <c r="F1" s="617"/>
      <c r="G1" s="617"/>
      <c r="H1" s="617"/>
      <c r="I1" s="617"/>
      <c r="J1" s="617"/>
      <c r="K1" s="617"/>
      <c r="L1" s="617"/>
      <c r="M1" s="617"/>
      <c r="N1" s="617"/>
      <c r="O1" s="617"/>
      <c r="P1" s="617"/>
      <c r="Q1" s="617"/>
      <c r="R1" s="617"/>
      <c r="S1" s="617"/>
      <c r="T1" s="617"/>
      <c r="U1" s="617"/>
      <c r="V1" s="617"/>
      <c r="W1" s="617"/>
      <c r="X1" s="617"/>
    </row>
    <row r="2" spans="1:24" x14ac:dyDescent="0.2">
      <c r="A2" s="617" t="s">
        <v>0</v>
      </c>
      <c r="B2" s="617"/>
      <c r="C2" s="617"/>
      <c r="D2" s="617"/>
      <c r="E2" s="617"/>
      <c r="F2" s="617"/>
      <c r="G2" s="617"/>
      <c r="H2" s="617"/>
      <c r="I2" s="617"/>
      <c r="J2" s="617"/>
      <c r="K2" s="617"/>
      <c r="L2" s="617"/>
      <c r="M2" s="617"/>
      <c r="N2" s="617"/>
      <c r="O2" s="617"/>
      <c r="P2" s="617"/>
      <c r="Q2" s="617"/>
      <c r="R2" s="617"/>
      <c r="S2" s="617"/>
      <c r="T2" s="617"/>
      <c r="U2" s="617"/>
      <c r="V2" s="617"/>
      <c r="W2" s="617"/>
      <c r="X2" s="617"/>
    </row>
    <row r="3" spans="1:24" x14ac:dyDescent="0.2">
      <c r="A3" s="617" t="s">
        <v>16</v>
      </c>
      <c r="B3" s="617"/>
      <c r="C3" s="617"/>
      <c r="D3" s="617"/>
      <c r="E3" s="617"/>
      <c r="F3" s="617"/>
      <c r="G3" s="617"/>
      <c r="H3" s="617"/>
      <c r="I3" s="617"/>
      <c r="J3" s="617"/>
      <c r="K3" s="617"/>
      <c r="L3" s="617"/>
      <c r="M3" s="617"/>
      <c r="N3" s="617"/>
      <c r="O3" s="617"/>
      <c r="P3" s="617"/>
      <c r="Q3" s="617"/>
      <c r="R3" s="617"/>
      <c r="S3" s="617"/>
      <c r="T3" s="617"/>
      <c r="U3" s="617"/>
      <c r="V3" s="617"/>
      <c r="W3" s="617"/>
      <c r="X3" s="617"/>
    </row>
    <row r="4" spans="1:24" hidden="1" x14ac:dyDescent="0.2">
      <c r="A4" s="604" t="s">
        <v>55</v>
      </c>
      <c r="B4" s="604"/>
      <c r="C4" s="604"/>
      <c r="D4" s="604"/>
      <c r="E4" s="604"/>
      <c r="F4" s="604"/>
      <c r="G4" s="604"/>
      <c r="H4" s="604"/>
      <c r="I4" s="604"/>
      <c r="J4" s="604"/>
      <c r="K4" s="604"/>
      <c r="L4" s="604"/>
      <c r="M4" s="604"/>
      <c r="N4" s="604"/>
      <c r="O4" s="604"/>
      <c r="P4" s="604"/>
      <c r="Q4" s="604"/>
      <c r="R4" s="604"/>
      <c r="S4" s="604"/>
      <c r="T4" s="604"/>
      <c r="U4" s="604"/>
      <c r="V4" s="604"/>
      <c r="W4" s="604"/>
      <c r="X4" s="604"/>
    </row>
    <row r="5" spans="1:24" hidden="1" x14ac:dyDescent="0.2">
      <c r="A5" s="604" t="s">
        <v>56</v>
      </c>
      <c r="B5" s="604"/>
      <c r="C5" s="604"/>
      <c r="D5" s="604"/>
      <c r="E5" s="604"/>
      <c r="F5" s="604"/>
      <c r="G5" s="604"/>
      <c r="H5" s="604"/>
      <c r="I5" s="604"/>
      <c r="J5" s="604"/>
      <c r="K5" s="604"/>
      <c r="L5" s="604"/>
      <c r="M5" s="604"/>
      <c r="N5" s="604"/>
      <c r="O5" s="604"/>
      <c r="P5" s="604"/>
      <c r="Q5" s="604"/>
      <c r="R5" s="604"/>
      <c r="S5" s="604"/>
      <c r="T5" s="604"/>
      <c r="U5" s="604"/>
      <c r="V5" s="604"/>
      <c r="W5" s="604"/>
      <c r="X5" s="604"/>
    </row>
    <row r="6" spans="1:24" x14ac:dyDescent="0.2">
      <c r="A6" s="604" t="s">
        <v>57</v>
      </c>
      <c r="B6" s="604"/>
      <c r="C6" s="604"/>
      <c r="D6" s="604"/>
      <c r="E6" s="604"/>
      <c r="F6" s="604"/>
      <c r="G6" s="604"/>
      <c r="H6" s="604"/>
      <c r="I6" s="604"/>
      <c r="J6" s="604"/>
      <c r="K6" s="604"/>
      <c r="L6" s="604"/>
      <c r="M6" s="604"/>
      <c r="N6" s="604"/>
      <c r="O6" s="604"/>
      <c r="P6" s="604"/>
      <c r="Q6" s="604"/>
      <c r="R6" s="604"/>
      <c r="S6" s="604"/>
      <c r="T6" s="604"/>
      <c r="U6" s="604"/>
      <c r="V6" s="604"/>
      <c r="W6" s="604"/>
      <c r="X6" s="604"/>
    </row>
    <row r="7" spans="1:24" hidden="1" x14ac:dyDescent="0.2">
      <c r="A7" s="604" t="s">
        <v>130</v>
      </c>
      <c r="B7" s="604"/>
      <c r="C7" s="604"/>
      <c r="D7" s="604"/>
      <c r="E7" s="604"/>
      <c r="F7" s="604"/>
      <c r="G7" s="604"/>
      <c r="H7" s="604"/>
      <c r="I7" s="604"/>
      <c r="J7" s="604"/>
      <c r="K7" s="604"/>
      <c r="L7" s="604"/>
      <c r="M7" s="604"/>
      <c r="N7" s="604"/>
      <c r="O7" s="604"/>
      <c r="P7" s="604"/>
      <c r="Q7" s="604"/>
      <c r="R7" s="604"/>
      <c r="S7" s="604"/>
      <c r="T7" s="604"/>
      <c r="U7" s="604"/>
      <c r="V7" s="604"/>
      <c r="W7" s="604"/>
      <c r="X7" s="604"/>
    </row>
    <row r="8" spans="1:24" x14ac:dyDescent="0.2">
      <c r="A8" s="179"/>
      <c r="B8" s="179"/>
      <c r="C8" s="179"/>
      <c r="D8" s="179"/>
      <c r="E8" s="179"/>
      <c r="F8" s="179"/>
      <c r="G8" s="179"/>
      <c r="H8" s="179"/>
      <c r="I8" s="179"/>
      <c r="J8" s="179"/>
      <c r="K8" s="179"/>
      <c r="L8" s="179"/>
      <c r="M8" s="179"/>
      <c r="N8" s="179"/>
      <c r="O8" s="179"/>
      <c r="P8" s="179"/>
      <c r="Q8" s="179"/>
      <c r="R8" s="179"/>
      <c r="S8" s="179"/>
      <c r="T8" s="179"/>
      <c r="U8" s="179"/>
      <c r="V8" s="179"/>
      <c r="W8" s="179"/>
      <c r="X8" s="179"/>
    </row>
    <row r="9" spans="1:24" x14ac:dyDescent="0.2">
      <c r="A9" s="285" t="s">
        <v>423</v>
      </c>
      <c r="B9" s="286">
        <v>171</v>
      </c>
      <c r="C9" s="287" t="s">
        <v>957</v>
      </c>
      <c r="D9" s="299"/>
      <c r="E9" s="181"/>
      <c r="F9" s="181"/>
      <c r="G9" s="181"/>
      <c r="H9" s="181"/>
      <c r="I9" s="181"/>
      <c r="J9" s="181"/>
      <c r="K9" s="181"/>
      <c r="L9" s="181"/>
      <c r="M9" s="181"/>
      <c r="N9" s="181"/>
      <c r="O9" s="181"/>
      <c r="P9" s="181"/>
      <c r="Q9" s="181"/>
    </row>
    <row r="10" spans="1:24" x14ac:dyDescent="0.2">
      <c r="A10" s="285" t="s">
        <v>1</v>
      </c>
      <c r="B10" s="286">
        <v>11</v>
      </c>
      <c r="C10" s="287" t="s">
        <v>958</v>
      </c>
      <c r="D10" s="299"/>
      <c r="E10" s="513"/>
      <c r="F10" s="513"/>
      <c r="G10" s="513"/>
      <c r="H10" s="513"/>
      <c r="I10" s="513"/>
      <c r="J10" s="513"/>
      <c r="K10" s="513"/>
      <c r="L10" s="514"/>
      <c r="M10" s="514"/>
      <c r="N10" s="514"/>
      <c r="O10" s="514"/>
      <c r="P10" s="514"/>
      <c r="Q10" s="514"/>
    </row>
    <row r="11" spans="1:24" x14ac:dyDescent="0.2">
      <c r="A11" s="285" t="s">
        <v>426</v>
      </c>
      <c r="B11" s="286">
        <v>2</v>
      </c>
      <c r="C11" s="287" t="s">
        <v>985</v>
      </c>
      <c r="D11" s="299"/>
      <c r="E11" s="513"/>
      <c r="F11" s="513"/>
      <c r="G11" s="513"/>
      <c r="H11" s="513"/>
      <c r="I11" s="513"/>
      <c r="J11" s="513"/>
      <c r="K11" s="513"/>
      <c r="L11" s="514"/>
      <c r="M11" s="514"/>
      <c r="N11" s="514"/>
      <c r="O11" s="514"/>
      <c r="P11" s="514"/>
      <c r="Q11" s="514"/>
    </row>
    <row r="12" spans="1:24" x14ac:dyDescent="0.2">
      <c r="A12" s="285" t="s">
        <v>7</v>
      </c>
      <c r="B12" s="289">
        <v>21</v>
      </c>
      <c r="C12" s="287" t="s">
        <v>960</v>
      </c>
      <c r="D12" s="299"/>
      <c r="E12" s="513"/>
      <c r="F12" s="513"/>
      <c r="G12" s="513"/>
      <c r="H12" s="513"/>
      <c r="I12" s="513"/>
      <c r="J12" s="513"/>
      <c r="K12" s="513"/>
      <c r="L12" s="514"/>
      <c r="M12" s="514"/>
      <c r="N12" s="514"/>
      <c r="O12" s="514"/>
      <c r="P12" s="514"/>
      <c r="Q12" s="514"/>
    </row>
    <row r="13" spans="1:24" x14ac:dyDescent="0.2">
      <c r="A13" s="285" t="s">
        <v>411</v>
      </c>
      <c r="B13" s="286">
        <v>4</v>
      </c>
      <c r="C13" s="287" t="s">
        <v>991</v>
      </c>
      <c r="D13" s="299"/>
      <c r="E13" s="513"/>
      <c r="F13" s="513"/>
      <c r="G13" s="513"/>
      <c r="H13" s="513"/>
      <c r="I13" s="513"/>
      <c r="J13" s="513"/>
      <c r="K13" s="513"/>
      <c r="L13" s="514"/>
      <c r="M13" s="514"/>
      <c r="N13" s="514"/>
      <c r="O13" s="514"/>
      <c r="P13" s="514"/>
      <c r="Q13" s="514"/>
    </row>
    <row r="14" spans="1:24" x14ac:dyDescent="0.2">
      <c r="A14" s="513"/>
      <c r="B14" s="513"/>
      <c r="C14" s="513"/>
      <c r="D14" s="513"/>
      <c r="E14" s="513"/>
      <c r="F14" s="513"/>
      <c r="G14" s="513"/>
      <c r="H14" s="513"/>
      <c r="I14" s="513"/>
      <c r="J14" s="513"/>
      <c r="K14" s="513"/>
      <c r="L14" s="514"/>
      <c r="M14" s="514"/>
      <c r="N14" s="514"/>
      <c r="O14" s="514"/>
      <c r="P14" s="514"/>
      <c r="Q14" s="514" t="s">
        <v>40</v>
      </c>
      <c r="U14" s="515"/>
      <c r="W14" s="887"/>
      <c r="X14" s="887"/>
    </row>
    <row r="15" spans="1:24" x14ac:dyDescent="0.2">
      <c r="A15" s="888" t="s">
        <v>4</v>
      </c>
      <c r="B15" s="888"/>
      <c r="C15" s="888"/>
      <c r="D15" s="888"/>
      <c r="E15" s="888"/>
      <c r="F15" s="888"/>
      <c r="G15" s="888"/>
      <c r="H15" s="888"/>
      <c r="I15" s="888"/>
      <c r="J15" s="888"/>
      <c r="K15" s="888"/>
      <c r="L15" s="888"/>
      <c r="M15" s="888"/>
      <c r="N15" s="888"/>
      <c r="O15" s="888"/>
      <c r="P15" s="888"/>
      <c r="Q15" s="888"/>
      <c r="R15" s="888"/>
      <c r="S15" s="888"/>
      <c r="T15" s="888"/>
      <c r="U15" s="888"/>
      <c r="V15" s="888"/>
      <c r="W15" s="888"/>
      <c r="X15" s="888"/>
    </row>
    <row r="16" spans="1:24" ht="25.5" customHeight="1" x14ac:dyDescent="0.2">
      <c r="A16" s="889" t="s">
        <v>992</v>
      </c>
      <c r="B16" s="889"/>
      <c r="C16" s="889"/>
      <c r="D16" s="889"/>
      <c r="E16" s="889"/>
      <c r="F16" s="889"/>
      <c r="G16" s="889"/>
      <c r="H16" s="889"/>
      <c r="I16" s="889"/>
      <c r="J16" s="889"/>
      <c r="K16" s="889"/>
      <c r="L16" s="889"/>
      <c r="M16" s="889"/>
      <c r="N16" s="889"/>
      <c r="O16" s="889"/>
      <c r="P16" s="889"/>
      <c r="Q16" s="889"/>
      <c r="R16" s="889"/>
      <c r="S16" s="889"/>
      <c r="T16" s="889"/>
      <c r="U16" s="889"/>
      <c r="V16" s="889"/>
      <c r="W16" s="889"/>
      <c r="X16" s="889"/>
    </row>
    <row r="17" spans="1:24" x14ac:dyDescent="0.2">
      <c r="A17" s="514"/>
      <c r="B17" s="514"/>
      <c r="C17" s="514"/>
      <c r="D17" s="514"/>
      <c r="E17" s="514"/>
      <c r="F17" s="514"/>
      <c r="G17" s="514"/>
      <c r="H17" s="514"/>
      <c r="I17" s="514"/>
      <c r="J17" s="514"/>
      <c r="K17" s="514"/>
      <c r="L17" s="514"/>
      <c r="M17" s="514"/>
      <c r="N17" s="514"/>
      <c r="O17" s="514"/>
      <c r="P17" s="514"/>
      <c r="Q17" s="514"/>
    </row>
    <row r="18" spans="1:24" ht="12.75" customHeight="1" x14ac:dyDescent="0.2">
      <c r="A18" s="872" t="s">
        <v>5</v>
      </c>
      <c r="B18" s="873"/>
      <c r="C18" s="874"/>
      <c r="D18" s="875" t="s">
        <v>8</v>
      </c>
      <c r="E18" s="875" t="s">
        <v>18</v>
      </c>
      <c r="F18" s="866" t="s">
        <v>19</v>
      </c>
      <c r="G18" s="868"/>
      <c r="H18" s="866" t="s">
        <v>20</v>
      </c>
      <c r="I18" s="868"/>
      <c r="J18" s="872" t="s">
        <v>14</v>
      </c>
      <c r="K18" s="874"/>
      <c r="L18" s="872" t="s">
        <v>10</v>
      </c>
      <c r="M18" s="874"/>
      <c r="N18" s="872" t="s">
        <v>13</v>
      </c>
      <c r="O18" s="874"/>
      <c r="P18" s="872" t="s">
        <v>15</v>
      </c>
      <c r="Q18" s="874"/>
      <c r="R18" s="869" t="s">
        <v>28</v>
      </c>
      <c r="S18" s="869"/>
      <c r="T18" s="869"/>
      <c r="U18" s="881" t="s">
        <v>29</v>
      </c>
      <c r="V18" s="866" t="s">
        <v>31</v>
      </c>
      <c r="W18" s="867"/>
      <c r="X18" s="868"/>
    </row>
    <row r="19" spans="1:24" x14ac:dyDescent="0.2">
      <c r="A19" s="516" t="s">
        <v>17</v>
      </c>
      <c r="B19" s="869" t="s">
        <v>6</v>
      </c>
      <c r="C19" s="869"/>
      <c r="D19" s="876"/>
      <c r="E19" s="876"/>
      <c r="F19" s="517" t="s">
        <v>21</v>
      </c>
      <c r="G19" s="517" t="s">
        <v>22</v>
      </c>
      <c r="H19" s="517" t="s">
        <v>23</v>
      </c>
      <c r="I19" s="517" t="s">
        <v>24</v>
      </c>
      <c r="J19" s="518" t="s">
        <v>11</v>
      </c>
      <c r="K19" s="518" t="s">
        <v>12</v>
      </c>
      <c r="L19" s="518" t="s">
        <v>11</v>
      </c>
      <c r="M19" s="518" t="s">
        <v>12</v>
      </c>
      <c r="N19" s="518" t="s">
        <v>11</v>
      </c>
      <c r="O19" s="518" t="s">
        <v>12</v>
      </c>
      <c r="P19" s="518" t="s">
        <v>11</v>
      </c>
      <c r="Q19" s="518" t="s">
        <v>12</v>
      </c>
      <c r="R19" s="518" t="s">
        <v>11</v>
      </c>
      <c r="S19" s="518" t="s">
        <v>12</v>
      </c>
      <c r="T19" s="518" t="s">
        <v>30</v>
      </c>
      <c r="U19" s="881"/>
      <c r="V19" s="517" t="s">
        <v>32</v>
      </c>
      <c r="W19" s="517" t="s">
        <v>33</v>
      </c>
      <c r="X19" s="517" t="s">
        <v>34</v>
      </c>
    </row>
    <row r="20" spans="1:24" ht="56.25" customHeight="1" x14ac:dyDescent="0.2">
      <c r="A20" s="519">
        <v>1</v>
      </c>
      <c r="B20" s="879" t="s">
        <v>993</v>
      </c>
      <c r="C20" s="880"/>
      <c r="D20" s="520" t="s">
        <v>45</v>
      </c>
      <c r="E20" s="520">
        <v>30</v>
      </c>
      <c r="F20" s="535">
        <f>$F$28*E20/100</f>
        <v>36782824.799999997</v>
      </c>
      <c r="G20" s="535">
        <f>$G$28*E20/100</f>
        <v>20427635.100000001</v>
      </c>
      <c r="H20" s="521">
        <f>J20+L20+N20+P20</f>
        <v>36</v>
      </c>
      <c r="I20" s="521">
        <f>K20+M20+O20+Q20</f>
        <v>36</v>
      </c>
      <c r="J20" s="519">
        <v>12</v>
      </c>
      <c r="K20" s="522">
        <v>12</v>
      </c>
      <c r="L20" s="519">
        <v>12</v>
      </c>
      <c r="M20" s="521">
        <v>12</v>
      </c>
      <c r="N20" s="519">
        <v>12</v>
      </c>
      <c r="O20" s="521">
        <v>12</v>
      </c>
      <c r="P20" s="519"/>
      <c r="Q20" s="521"/>
      <c r="R20" s="523">
        <f>J20+L20+N20+P20</f>
        <v>36</v>
      </c>
      <c r="S20" s="523">
        <f>K20+M20+O20+Q20</f>
        <v>36</v>
      </c>
      <c r="T20" s="523">
        <f>S20-R20</f>
        <v>0</v>
      </c>
      <c r="U20" s="524"/>
      <c r="V20" s="479">
        <f>O20/N20*100</f>
        <v>100</v>
      </c>
      <c r="W20" s="479">
        <f>G20/F20*100</f>
        <v>55.535797511669095</v>
      </c>
      <c r="X20" s="479">
        <f>W20/V20*100</f>
        <v>55.535797511669095</v>
      </c>
    </row>
    <row r="21" spans="1:24" ht="56.25" customHeight="1" x14ac:dyDescent="0.2">
      <c r="A21" s="519">
        <v>2</v>
      </c>
      <c r="B21" s="879" t="s">
        <v>994</v>
      </c>
      <c r="C21" s="880"/>
      <c r="D21" s="520" t="s">
        <v>45</v>
      </c>
      <c r="E21" s="520">
        <v>20</v>
      </c>
      <c r="F21" s="535">
        <f t="shared" ref="F21:F27" si="0">$F$28*E21/100</f>
        <v>24521883.199999999</v>
      </c>
      <c r="G21" s="535">
        <f t="shared" ref="G21:G27" si="1">$G$28*E21/100</f>
        <v>13618423.4</v>
      </c>
      <c r="H21" s="521">
        <f t="shared" ref="H21:I28" si="2">J21+L21+N21+P21</f>
        <v>36</v>
      </c>
      <c r="I21" s="521">
        <f t="shared" si="2"/>
        <v>36</v>
      </c>
      <c r="J21" s="519">
        <v>12</v>
      </c>
      <c r="K21" s="522">
        <v>12</v>
      </c>
      <c r="L21" s="519">
        <v>12</v>
      </c>
      <c r="M21" s="521">
        <v>12</v>
      </c>
      <c r="N21" s="519">
        <v>12</v>
      </c>
      <c r="O21" s="521">
        <v>12</v>
      </c>
      <c r="P21" s="519"/>
      <c r="Q21" s="521"/>
      <c r="R21" s="523">
        <f t="shared" ref="R21:S28" si="3">J21+L21+N21+P21</f>
        <v>36</v>
      </c>
      <c r="S21" s="523">
        <f t="shared" si="3"/>
        <v>36</v>
      </c>
      <c r="T21" s="523">
        <f t="shared" ref="T21:T28" si="4">S21-R21</f>
        <v>0</v>
      </c>
      <c r="U21" s="524"/>
      <c r="V21" s="479">
        <f t="shared" ref="V21:V28" si="5">O21/N21*100</f>
        <v>100</v>
      </c>
      <c r="W21" s="479">
        <f t="shared" ref="W21:W28" si="6">G21/F21*100</f>
        <v>55.535797511669095</v>
      </c>
      <c r="X21" s="479">
        <f t="shared" ref="X21:X28" si="7">W21/V21*100</f>
        <v>55.535797511669095</v>
      </c>
    </row>
    <row r="22" spans="1:24" ht="57" customHeight="1" x14ac:dyDescent="0.2">
      <c r="A22" s="519">
        <v>3</v>
      </c>
      <c r="B22" s="879" t="s">
        <v>995</v>
      </c>
      <c r="C22" s="880"/>
      <c r="D22" s="520" t="s">
        <v>45</v>
      </c>
      <c r="E22" s="520">
        <v>10</v>
      </c>
      <c r="F22" s="535">
        <f t="shared" si="0"/>
        <v>12260941.6</v>
      </c>
      <c r="G22" s="535">
        <f t="shared" si="1"/>
        <v>6809211.7000000002</v>
      </c>
      <c r="H22" s="521">
        <f t="shared" si="2"/>
        <v>36</v>
      </c>
      <c r="I22" s="521">
        <f t="shared" si="2"/>
        <v>36</v>
      </c>
      <c r="J22" s="519">
        <v>12</v>
      </c>
      <c r="K22" s="522">
        <v>12</v>
      </c>
      <c r="L22" s="519">
        <v>12</v>
      </c>
      <c r="M22" s="521">
        <v>12</v>
      </c>
      <c r="N22" s="519">
        <v>12</v>
      </c>
      <c r="O22" s="521">
        <v>12</v>
      </c>
      <c r="P22" s="519"/>
      <c r="Q22" s="521"/>
      <c r="R22" s="523">
        <f t="shared" si="3"/>
        <v>36</v>
      </c>
      <c r="S22" s="523">
        <f t="shared" si="3"/>
        <v>36</v>
      </c>
      <c r="T22" s="523">
        <f t="shared" si="4"/>
        <v>0</v>
      </c>
      <c r="U22" s="524"/>
      <c r="V22" s="479">
        <f t="shared" si="5"/>
        <v>100</v>
      </c>
      <c r="W22" s="479">
        <f t="shared" si="6"/>
        <v>55.535797511669095</v>
      </c>
      <c r="X22" s="479">
        <f t="shared" si="7"/>
        <v>55.535797511669095</v>
      </c>
    </row>
    <row r="23" spans="1:24" ht="56.25" customHeight="1" x14ac:dyDescent="0.2">
      <c r="A23" s="519">
        <v>4</v>
      </c>
      <c r="B23" s="879" t="s">
        <v>996</v>
      </c>
      <c r="C23" s="880"/>
      <c r="D23" s="520" t="s">
        <v>45</v>
      </c>
      <c r="E23" s="520">
        <v>10</v>
      </c>
      <c r="F23" s="535">
        <f t="shared" si="0"/>
        <v>12260941.6</v>
      </c>
      <c r="G23" s="535">
        <f t="shared" si="1"/>
        <v>6809211.7000000002</v>
      </c>
      <c r="H23" s="521">
        <f t="shared" si="2"/>
        <v>9</v>
      </c>
      <c r="I23" s="521">
        <f t="shared" si="2"/>
        <v>9</v>
      </c>
      <c r="J23" s="519">
        <v>3</v>
      </c>
      <c r="K23" s="522">
        <v>3</v>
      </c>
      <c r="L23" s="519">
        <v>3</v>
      </c>
      <c r="M23" s="521">
        <v>3</v>
      </c>
      <c r="N23" s="519">
        <v>3</v>
      </c>
      <c r="O23" s="521">
        <v>3</v>
      </c>
      <c r="P23" s="519"/>
      <c r="Q23" s="521"/>
      <c r="R23" s="523">
        <f t="shared" si="3"/>
        <v>9</v>
      </c>
      <c r="S23" s="523">
        <f t="shared" si="3"/>
        <v>9</v>
      </c>
      <c r="T23" s="523">
        <f t="shared" si="4"/>
        <v>0</v>
      </c>
      <c r="U23" s="524"/>
      <c r="V23" s="479">
        <f t="shared" si="5"/>
        <v>100</v>
      </c>
      <c r="W23" s="479">
        <f t="shared" si="6"/>
        <v>55.535797511669095</v>
      </c>
      <c r="X23" s="479">
        <f t="shared" si="7"/>
        <v>55.535797511669095</v>
      </c>
    </row>
    <row r="24" spans="1:24" ht="56.25" customHeight="1" x14ac:dyDescent="0.2">
      <c r="A24" s="519">
        <v>5</v>
      </c>
      <c r="B24" s="879" t="s">
        <v>997</v>
      </c>
      <c r="C24" s="880"/>
      <c r="D24" s="520" t="s">
        <v>101</v>
      </c>
      <c r="E24" s="520">
        <v>10</v>
      </c>
      <c r="F24" s="535">
        <f t="shared" si="0"/>
        <v>12260941.6</v>
      </c>
      <c r="G24" s="535">
        <f t="shared" si="1"/>
        <v>6809211.7000000002</v>
      </c>
      <c r="H24" s="521">
        <f t="shared" si="2"/>
        <v>9</v>
      </c>
      <c r="I24" s="521">
        <f t="shared" si="2"/>
        <v>9</v>
      </c>
      <c r="J24" s="519">
        <v>3</v>
      </c>
      <c r="K24" s="522">
        <v>3</v>
      </c>
      <c r="L24" s="519">
        <v>3</v>
      </c>
      <c r="M24" s="521">
        <v>3</v>
      </c>
      <c r="N24" s="519">
        <v>3</v>
      </c>
      <c r="O24" s="521">
        <v>3</v>
      </c>
      <c r="P24" s="519"/>
      <c r="Q24" s="521"/>
      <c r="R24" s="523">
        <f t="shared" si="3"/>
        <v>9</v>
      </c>
      <c r="S24" s="523">
        <f t="shared" si="3"/>
        <v>9</v>
      </c>
      <c r="T24" s="523">
        <f t="shared" si="4"/>
        <v>0</v>
      </c>
      <c r="U24" s="536"/>
      <c r="V24" s="479">
        <f t="shared" si="5"/>
        <v>100</v>
      </c>
      <c r="W24" s="479">
        <f t="shared" si="6"/>
        <v>55.535797511669095</v>
      </c>
      <c r="X24" s="479">
        <f t="shared" si="7"/>
        <v>55.535797511669095</v>
      </c>
    </row>
    <row r="25" spans="1:24" ht="56.25" customHeight="1" x14ac:dyDescent="0.2">
      <c r="A25" s="519">
        <v>6</v>
      </c>
      <c r="B25" s="879" t="s">
        <v>998</v>
      </c>
      <c r="C25" s="880"/>
      <c r="D25" s="520" t="s">
        <v>45</v>
      </c>
      <c r="E25" s="520">
        <v>10</v>
      </c>
      <c r="F25" s="535">
        <f t="shared" si="0"/>
        <v>12260941.6</v>
      </c>
      <c r="G25" s="535">
        <f t="shared" si="1"/>
        <v>6809211.7000000002</v>
      </c>
      <c r="H25" s="521">
        <f t="shared" si="2"/>
        <v>9</v>
      </c>
      <c r="I25" s="521">
        <f t="shared" si="2"/>
        <v>9</v>
      </c>
      <c r="J25" s="519">
        <v>3</v>
      </c>
      <c r="K25" s="522">
        <v>3</v>
      </c>
      <c r="L25" s="519">
        <v>3</v>
      </c>
      <c r="M25" s="521">
        <v>3</v>
      </c>
      <c r="N25" s="519">
        <v>3</v>
      </c>
      <c r="O25" s="521">
        <v>3</v>
      </c>
      <c r="P25" s="519"/>
      <c r="Q25" s="521"/>
      <c r="R25" s="523">
        <f t="shared" si="3"/>
        <v>9</v>
      </c>
      <c r="S25" s="523">
        <f t="shared" si="3"/>
        <v>9</v>
      </c>
      <c r="T25" s="523">
        <f t="shared" si="4"/>
        <v>0</v>
      </c>
      <c r="U25" s="536"/>
      <c r="V25" s="479">
        <f t="shared" si="5"/>
        <v>100</v>
      </c>
      <c r="W25" s="479">
        <f t="shared" si="6"/>
        <v>55.535797511669095</v>
      </c>
      <c r="X25" s="479">
        <f t="shared" si="7"/>
        <v>55.535797511669095</v>
      </c>
    </row>
    <row r="26" spans="1:24" ht="56.25" customHeight="1" x14ac:dyDescent="0.2">
      <c r="A26" s="519">
        <v>7</v>
      </c>
      <c r="B26" s="890" t="s">
        <v>999</v>
      </c>
      <c r="C26" s="891"/>
      <c r="D26" s="520" t="s">
        <v>45</v>
      </c>
      <c r="E26" s="520">
        <v>5</v>
      </c>
      <c r="F26" s="535">
        <f t="shared" si="0"/>
        <v>6130470.7999999998</v>
      </c>
      <c r="G26" s="535">
        <f t="shared" si="1"/>
        <v>3404605.85</v>
      </c>
      <c r="H26" s="521">
        <f t="shared" si="2"/>
        <v>9</v>
      </c>
      <c r="I26" s="521">
        <f t="shared" si="2"/>
        <v>9</v>
      </c>
      <c r="J26" s="525">
        <v>3</v>
      </c>
      <c r="K26" s="522">
        <v>3</v>
      </c>
      <c r="L26" s="525">
        <v>3</v>
      </c>
      <c r="M26" s="521">
        <v>3</v>
      </c>
      <c r="N26" s="525">
        <v>3</v>
      </c>
      <c r="O26" s="521">
        <v>3</v>
      </c>
      <c r="P26" s="525"/>
      <c r="Q26" s="521"/>
      <c r="R26" s="523"/>
      <c r="S26" s="523">
        <f t="shared" si="3"/>
        <v>9</v>
      </c>
      <c r="T26" s="523"/>
      <c r="U26" s="536"/>
      <c r="V26" s="479">
        <f t="shared" si="5"/>
        <v>100</v>
      </c>
      <c r="W26" s="479">
        <f t="shared" si="6"/>
        <v>55.535797511669095</v>
      </c>
      <c r="X26" s="479">
        <f t="shared" si="7"/>
        <v>55.535797511669095</v>
      </c>
    </row>
    <row r="27" spans="1:24" ht="56.25" customHeight="1" x14ac:dyDescent="0.2">
      <c r="A27" s="519">
        <v>8</v>
      </c>
      <c r="B27" s="890" t="s">
        <v>1000</v>
      </c>
      <c r="C27" s="891"/>
      <c r="D27" s="520" t="s">
        <v>45</v>
      </c>
      <c r="E27" s="520">
        <v>5</v>
      </c>
      <c r="F27" s="535">
        <f t="shared" si="0"/>
        <v>6130470.7999999998</v>
      </c>
      <c r="G27" s="535">
        <f t="shared" si="1"/>
        <v>3404605.85</v>
      </c>
      <c r="H27" s="521">
        <f t="shared" si="2"/>
        <v>9</v>
      </c>
      <c r="I27" s="521">
        <f t="shared" si="2"/>
        <v>9</v>
      </c>
      <c r="J27" s="525">
        <v>3</v>
      </c>
      <c r="K27" s="522">
        <v>3</v>
      </c>
      <c r="L27" s="525">
        <v>3</v>
      </c>
      <c r="M27" s="521">
        <v>3</v>
      </c>
      <c r="N27" s="525">
        <v>3</v>
      </c>
      <c r="O27" s="521">
        <v>3</v>
      </c>
      <c r="P27" s="525"/>
      <c r="Q27" s="521"/>
      <c r="R27" s="523">
        <f t="shared" si="3"/>
        <v>9</v>
      </c>
      <c r="S27" s="523">
        <f t="shared" si="3"/>
        <v>9</v>
      </c>
      <c r="T27" s="523">
        <f t="shared" si="4"/>
        <v>0</v>
      </c>
      <c r="U27" s="524"/>
      <c r="V27" s="479">
        <f t="shared" si="5"/>
        <v>100</v>
      </c>
      <c r="W27" s="479">
        <f t="shared" si="6"/>
        <v>55.535797511669095</v>
      </c>
      <c r="X27" s="479">
        <f t="shared" si="7"/>
        <v>55.535797511669095</v>
      </c>
    </row>
    <row r="28" spans="1:24" s="181" customFormat="1" ht="36.75" customHeight="1" x14ac:dyDescent="0.2">
      <c r="A28" s="884" t="s">
        <v>25</v>
      </c>
      <c r="B28" s="885"/>
      <c r="C28" s="886"/>
      <c r="D28" s="471"/>
      <c r="E28" s="471">
        <f>SUM(E20:E27)</f>
        <v>100</v>
      </c>
      <c r="F28" s="533">
        <v>122609416</v>
      </c>
      <c r="G28" s="533">
        <v>68092117</v>
      </c>
      <c r="H28" s="521">
        <f t="shared" si="2"/>
        <v>153</v>
      </c>
      <c r="I28" s="521">
        <f t="shared" si="2"/>
        <v>153</v>
      </c>
      <c r="J28" s="471">
        <f t="shared" ref="J28:Q28" si="8">SUM(J20:J27)</f>
        <v>51</v>
      </c>
      <c r="K28" s="471">
        <f t="shared" si="8"/>
        <v>51</v>
      </c>
      <c r="L28" s="471">
        <f t="shared" si="8"/>
        <v>51</v>
      </c>
      <c r="M28" s="471">
        <f t="shared" si="8"/>
        <v>51</v>
      </c>
      <c r="N28" s="471">
        <f t="shared" si="8"/>
        <v>51</v>
      </c>
      <c r="O28" s="471">
        <f t="shared" si="8"/>
        <v>51</v>
      </c>
      <c r="P28" s="471">
        <f t="shared" si="8"/>
        <v>0</v>
      </c>
      <c r="Q28" s="471">
        <f t="shared" si="8"/>
        <v>0</v>
      </c>
      <c r="R28" s="477">
        <f t="shared" si="3"/>
        <v>153</v>
      </c>
      <c r="S28" s="477">
        <f t="shared" si="3"/>
        <v>153</v>
      </c>
      <c r="T28" s="477">
        <f t="shared" si="4"/>
        <v>0</v>
      </c>
      <c r="U28" s="477"/>
      <c r="V28" s="479">
        <f t="shared" si="5"/>
        <v>100</v>
      </c>
      <c r="W28" s="479">
        <f t="shared" si="6"/>
        <v>55.535797511669081</v>
      </c>
      <c r="X28" s="479">
        <f t="shared" si="7"/>
        <v>55.535797511669081</v>
      </c>
    </row>
    <row r="29" spans="1:24" s="182" customFormat="1" ht="14.25" customHeight="1" x14ac:dyDescent="0.2">
      <c r="F29" s="534"/>
      <c r="L29" s="545"/>
    </row>
    <row r="30" spans="1:24" s="182" customFormat="1" ht="14.25" customHeight="1" x14ac:dyDescent="0.2">
      <c r="B30" s="209" t="s">
        <v>26</v>
      </c>
      <c r="F30" s="534"/>
      <c r="H30" s="182" t="s">
        <v>27</v>
      </c>
    </row>
  </sheetData>
  <mergeCells count="32">
    <mergeCell ref="B25:C25"/>
    <mergeCell ref="B26:C26"/>
    <mergeCell ref="B27:C27"/>
    <mergeCell ref="A28:C28"/>
    <mergeCell ref="B19:C19"/>
    <mergeCell ref="B20:C20"/>
    <mergeCell ref="B21:C21"/>
    <mergeCell ref="B22:C22"/>
    <mergeCell ref="B23:C23"/>
    <mergeCell ref="B24:C24"/>
    <mergeCell ref="V18:X18"/>
    <mergeCell ref="A7:X7"/>
    <mergeCell ref="W14:X14"/>
    <mergeCell ref="A15:X15"/>
    <mergeCell ref="A16:X16"/>
    <mergeCell ref="A18:C18"/>
    <mergeCell ref="D18:D19"/>
    <mergeCell ref="E18:E19"/>
    <mergeCell ref="F18:G18"/>
    <mergeCell ref="H18:I18"/>
    <mergeCell ref="J18:K18"/>
    <mergeCell ref="L18:M18"/>
    <mergeCell ref="N18:O18"/>
    <mergeCell ref="P18:Q18"/>
    <mergeCell ref="R18:T18"/>
    <mergeCell ref="U18:U19"/>
    <mergeCell ref="A6:X6"/>
    <mergeCell ref="A1:X1"/>
    <mergeCell ref="A2:X2"/>
    <mergeCell ref="A3:X3"/>
    <mergeCell ref="A4:X4"/>
    <mergeCell ref="A5:X5"/>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topLeftCell="A19" workbookViewId="0">
      <selection activeCell="G25" sqref="G25"/>
    </sheetView>
  </sheetViews>
  <sheetFormatPr baseColWidth="10" defaultColWidth="11.42578125" defaultRowHeight="12.75" x14ac:dyDescent="0.2"/>
  <cols>
    <col min="1" max="1" width="10.42578125" customWidth="1"/>
    <col min="2" max="2" width="7.28515625" customWidth="1"/>
    <col min="3" max="3" width="40.7109375" customWidth="1"/>
    <col min="6" max="6" width="12.5703125" customWidth="1"/>
    <col min="7" max="7" width="10.28515625" customWidth="1"/>
    <col min="8" max="10" width="9.28515625" hidden="1" customWidth="1"/>
    <col min="11" max="11" width="11.85546875" hidden="1" customWidth="1"/>
    <col min="12" max="12" width="12.28515625" hidden="1" customWidth="1"/>
    <col min="13" max="13" width="7.5703125" hidden="1" customWidth="1"/>
    <col min="14" max="14" width="10.7109375" customWidth="1"/>
    <col min="15" max="15" width="8.85546875" customWidth="1"/>
    <col min="16" max="18" width="7.5703125" hidden="1" customWidth="1"/>
    <col min="19" max="19" width="12.28515625" hidden="1" customWidth="1"/>
    <col min="20" max="20" width="0.85546875" hidden="1" customWidth="1"/>
    <col min="21" max="21" width="18.85546875" customWidth="1"/>
    <col min="22" max="24" width="8.85546875" customWidth="1"/>
  </cols>
  <sheetData>
    <row r="1" spans="1:24" x14ac:dyDescent="0.2">
      <c r="A1" s="617" t="s">
        <v>54</v>
      </c>
      <c r="B1" s="617"/>
      <c r="C1" s="617"/>
      <c r="D1" s="617"/>
      <c r="E1" s="617"/>
      <c r="F1" s="617"/>
      <c r="G1" s="617"/>
      <c r="H1" s="617"/>
      <c r="I1" s="617"/>
      <c r="J1" s="617"/>
      <c r="K1" s="617"/>
      <c r="L1" s="617"/>
      <c r="M1" s="617"/>
      <c r="N1" s="617"/>
      <c r="O1" s="617"/>
      <c r="P1" s="617"/>
      <c r="Q1" s="617"/>
      <c r="R1" s="617"/>
      <c r="S1" s="617"/>
      <c r="T1" s="617"/>
      <c r="U1" s="617"/>
      <c r="V1" s="617"/>
      <c r="W1" s="617"/>
      <c r="X1" s="617"/>
    </row>
    <row r="2" spans="1:24" x14ac:dyDescent="0.2">
      <c r="A2" s="617" t="s">
        <v>0</v>
      </c>
      <c r="B2" s="617"/>
      <c r="C2" s="617"/>
      <c r="D2" s="617"/>
      <c r="E2" s="617"/>
      <c r="F2" s="617"/>
      <c r="G2" s="617"/>
      <c r="H2" s="617"/>
      <c r="I2" s="617"/>
      <c r="J2" s="617"/>
      <c r="K2" s="617"/>
      <c r="L2" s="617"/>
      <c r="M2" s="617"/>
      <c r="N2" s="617"/>
      <c r="O2" s="617"/>
      <c r="P2" s="617"/>
      <c r="Q2" s="617"/>
      <c r="R2" s="617"/>
      <c r="S2" s="617"/>
      <c r="T2" s="617"/>
      <c r="U2" s="617"/>
      <c r="V2" s="617"/>
      <c r="W2" s="617"/>
      <c r="X2" s="617"/>
    </row>
    <row r="3" spans="1:24" x14ac:dyDescent="0.2">
      <c r="A3" s="617" t="s">
        <v>16</v>
      </c>
      <c r="B3" s="617"/>
      <c r="C3" s="617"/>
      <c r="D3" s="617"/>
      <c r="E3" s="617"/>
      <c r="F3" s="617"/>
      <c r="G3" s="617"/>
      <c r="H3" s="617"/>
      <c r="I3" s="617"/>
      <c r="J3" s="617"/>
      <c r="K3" s="617"/>
      <c r="L3" s="617"/>
      <c r="M3" s="617"/>
      <c r="N3" s="617"/>
      <c r="O3" s="617"/>
      <c r="P3" s="617"/>
      <c r="Q3" s="617"/>
      <c r="R3" s="617"/>
      <c r="S3" s="617"/>
      <c r="T3" s="617"/>
      <c r="U3" s="617"/>
      <c r="V3" s="617"/>
      <c r="W3" s="617"/>
      <c r="X3" s="617"/>
    </row>
    <row r="4" spans="1:24" hidden="1" x14ac:dyDescent="0.2">
      <c r="A4" s="604" t="s">
        <v>55</v>
      </c>
      <c r="B4" s="604"/>
      <c r="C4" s="604"/>
      <c r="D4" s="604"/>
      <c r="E4" s="604"/>
      <c r="F4" s="604"/>
      <c r="G4" s="604"/>
      <c r="H4" s="604"/>
      <c r="I4" s="604"/>
      <c r="J4" s="604"/>
      <c r="K4" s="604"/>
      <c r="L4" s="604"/>
      <c r="M4" s="604"/>
      <c r="N4" s="604"/>
      <c r="O4" s="604"/>
      <c r="P4" s="604"/>
      <c r="Q4" s="604"/>
      <c r="R4" s="604"/>
      <c r="S4" s="604"/>
      <c r="T4" s="604"/>
      <c r="U4" s="604"/>
      <c r="V4" s="604"/>
      <c r="W4" s="604"/>
      <c r="X4" s="604"/>
    </row>
    <row r="5" spans="1:24" hidden="1" x14ac:dyDescent="0.2">
      <c r="A5" s="604" t="s">
        <v>56</v>
      </c>
      <c r="B5" s="604"/>
      <c r="C5" s="604"/>
      <c r="D5" s="604"/>
      <c r="E5" s="604"/>
      <c r="F5" s="604"/>
      <c r="G5" s="604"/>
      <c r="H5" s="604"/>
      <c r="I5" s="604"/>
      <c r="J5" s="604"/>
      <c r="K5" s="604"/>
      <c r="L5" s="604"/>
      <c r="M5" s="604"/>
      <c r="N5" s="604"/>
      <c r="O5" s="604"/>
      <c r="P5" s="604"/>
      <c r="Q5" s="604"/>
      <c r="R5" s="604"/>
      <c r="S5" s="604"/>
      <c r="T5" s="604"/>
      <c r="U5" s="604"/>
      <c r="V5" s="604"/>
      <c r="W5" s="604"/>
      <c r="X5" s="604"/>
    </row>
    <row r="6" spans="1:24" x14ac:dyDescent="0.2">
      <c r="A6" s="604" t="s">
        <v>57</v>
      </c>
      <c r="B6" s="604"/>
      <c r="C6" s="604"/>
      <c r="D6" s="604"/>
      <c r="E6" s="604"/>
      <c r="F6" s="604"/>
      <c r="G6" s="604"/>
      <c r="H6" s="604"/>
      <c r="I6" s="604"/>
      <c r="J6" s="604"/>
      <c r="K6" s="604"/>
      <c r="L6" s="604"/>
      <c r="M6" s="604"/>
      <c r="N6" s="604"/>
      <c r="O6" s="604"/>
      <c r="P6" s="604"/>
      <c r="Q6" s="604"/>
      <c r="R6" s="604"/>
      <c r="S6" s="604"/>
      <c r="T6" s="604"/>
      <c r="U6" s="604"/>
      <c r="V6" s="604"/>
      <c r="W6" s="604"/>
      <c r="X6" s="604"/>
    </row>
    <row r="7" spans="1:24" hidden="1" x14ac:dyDescent="0.2">
      <c r="A7" s="604" t="s">
        <v>130</v>
      </c>
      <c r="B7" s="604"/>
      <c r="C7" s="604"/>
      <c r="D7" s="604"/>
      <c r="E7" s="604"/>
      <c r="F7" s="604"/>
      <c r="G7" s="604"/>
      <c r="H7" s="604"/>
      <c r="I7" s="604"/>
      <c r="J7" s="604"/>
      <c r="K7" s="604"/>
      <c r="L7" s="604"/>
      <c r="M7" s="604"/>
      <c r="N7" s="604"/>
      <c r="O7" s="604"/>
      <c r="P7" s="604"/>
      <c r="Q7" s="604"/>
      <c r="R7" s="604"/>
      <c r="S7" s="604"/>
      <c r="T7" s="604"/>
      <c r="U7" s="604"/>
      <c r="V7" s="604"/>
      <c r="W7" s="604"/>
      <c r="X7" s="604"/>
    </row>
    <row r="8" spans="1:24" x14ac:dyDescent="0.2">
      <c r="A8" s="179"/>
      <c r="B8" s="179"/>
      <c r="C8" s="179"/>
      <c r="D8" s="179"/>
      <c r="E8" s="179"/>
      <c r="F8" s="179"/>
      <c r="G8" s="179"/>
      <c r="H8" s="179"/>
      <c r="I8" s="179"/>
      <c r="J8" s="179"/>
      <c r="K8" s="179"/>
      <c r="L8" s="179"/>
      <c r="M8" s="179"/>
      <c r="N8" s="179"/>
      <c r="O8" s="179"/>
      <c r="P8" s="179"/>
      <c r="Q8" s="179"/>
      <c r="R8" s="179"/>
      <c r="S8" s="179"/>
      <c r="T8" s="179"/>
      <c r="U8" s="179"/>
      <c r="V8" s="179"/>
      <c r="W8" s="179"/>
      <c r="X8" s="179"/>
    </row>
    <row r="9" spans="1:24" x14ac:dyDescent="0.2">
      <c r="A9" s="285" t="s">
        <v>423</v>
      </c>
      <c r="B9" s="286">
        <v>171</v>
      </c>
      <c r="C9" s="287" t="s">
        <v>957</v>
      </c>
      <c r="D9" s="299"/>
      <c r="E9" s="181"/>
      <c r="F9" s="181"/>
      <c r="G9" s="181"/>
      <c r="H9" s="181"/>
      <c r="I9" s="181"/>
      <c r="J9" s="181"/>
      <c r="K9" s="181"/>
      <c r="L9" s="181"/>
      <c r="M9" s="181"/>
      <c r="N9" s="181"/>
      <c r="O9" s="181"/>
      <c r="P9" s="181"/>
      <c r="Q9" s="181"/>
    </row>
    <row r="10" spans="1:24" x14ac:dyDescent="0.2">
      <c r="A10" s="285" t="s">
        <v>1</v>
      </c>
      <c r="B10" s="286">
        <v>11</v>
      </c>
      <c r="C10" s="287" t="s">
        <v>984</v>
      </c>
      <c r="D10" s="299"/>
      <c r="E10" s="513"/>
      <c r="F10" s="513"/>
      <c r="G10" s="513"/>
      <c r="H10" s="513"/>
      <c r="I10" s="513"/>
      <c r="J10" s="513"/>
      <c r="K10" s="513"/>
      <c r="L10" s="514"/>
      <c r="M10" s="514"/>
      <c r="N10" s="514"/>
      <c r="O10" s="514"/>
      <c r="P10" s="514"/>
      <c r="Q10" s="514"/>
    </row>
    <row r="11" spans="1:24" x14ac:dyDescent="0.2">
      <c r="A11" s="285" t="s">
        <v>426</v>
      </c>
      <c r="B11" s="286">
        <v>2</v>
      </c>
      <c r="C11" s="287" t="s">
        <v>985</v>
      </c>
      <c r="D11" s="299"/>
      <c r="E11" s="513"/>
      <c r="F11" s="513"/>
      <c r="G11" s="513"/>
      <c r="H11" s="513"/>
      <c r="I11" s="513"/>
      <c r="J11" s="513"/>
      <c r="K11" s="513"/>
      <c r="L11" s="514"/>
      <c r="M11" s="514"/>
      <c r="N11" s="514"/>
      <c r="O11" s="514"/>
      <c r="P11" s="514"/>
      <c r="Q11" s="514"/>
    </row>
    <row r="12" spans="1:24" x14ac:dyDescent="0.2">
      <c r="A12" s="285" t="s">
        <v>7</v>
      </c>
      <c r="B12" s="289">
        <v>21</v>
      </c>
      <c r="C12" s="287" t="s">
        <v>960</v>
      </c>
      <c r="D12" s="299"/>
      <c r="E12" s="513"/>
      <c r="F12" s="513"/>
      <c r="G12" s="513"/>
      <c r="H12" s="513"/>
      <c r="I12" s="513"/>
      <c r="J12" s="513"/>
      <c r="K12" s="513"/>
      <c r="L12" s="514"/>
      <c r="M12" s="514"/>
      <c r="N12" s="514"/>
      <c r="O12" s="514"/>
      <c r="P12" s="514"/>
      <c r="Q12" s="514"/>
    </row>
    <row r="13" spans="1:24" x14ac:dyDescent="0.2">
      <c r="A13" s="285" t="s">
        <v>411</v>
      </c>
      <c r="B13" s="286">
        <v>8</v>
      </c>
      <c r="C13" s="287" t="s">
        <v>986</v>
      </c>
      <c r="D13" s="299"/>
      <c r="E13" s="513"/>
      <c r="F13" s="513"/>
      <c r="G13" s="513"/>
      <c r="H13" s="513"/>
      <c r="I13" s="513"/>
      <c r="J13" s="513"/>
      <c r="K13" s="513"/>
      <c r="L13" s="514"/>
      <c r="M13" s="514"/>
      <c r="N13" s="514"/>
      <c r="O13" s="514"/>
      <c r="P13" s="514"/>
      <c r="Q13" s="514"/>
    </row>
    <row r="14" spans="1:24" x14ac:dyDescent="0.2">
      <c r="A14" s="513"/>
      <c r="B14" s="513"/>
      <c r="C14" s="513"/>
      <c r="D14" s="513"/>
      <c r="E14" s="513"/>
      <c r="F14" s="513"/>
      <c r="G14" s="513"/>
      <c r="H14" s="513"/>
      <c r="I14" s="513"/>
      <c r="J14" s="513"/>
      <c r="K14" s="513"/>
      <c r="L14" s="514"/>
      <c r="M14" s="514"/>
      <c r="N14" s="514"/>
      <c r="O14" s="514"/>
      <c r="P14" s="514"/>
      <c r="Q14" s="514"/>
      <c r="U14" s="515"/>
      <c r="W14" s="887"/>
      <c r="X14" s="887"/>
    </row>
    <row r="15" spans="1:24" x14ac:dyDescent="0.2">
      <c r="A15" s="888" t="s">
        <v>4</v>
      </c>
      <c r="B15" s="888"/>
      <c r="C15" s="888"/>
      <c r="D15" s="888"/>
      <c r="E15" s="888"/>
      <c r="F15" s="888"/>
      <c r="G15" s="888"/>
      <c r="H15" s="888"/>
      <c r="I15" s="888"/>
      <c r="J15" s="888"/>
      <c r="K15" s="888"/>
      <c r="L15" s="888"/>
      <c r="M15" s="888"/>
      <c r="N15" s="888"/>
      <c r="O15" s="888"/>
      <c r="P15" s="888"/>
      <c r="Q15" s="888"/>
      <c r="R15" s="888"/>
      <c r="S15" s="888"/>
      <c r="T15" s="888"/>
      <c r="U15" s="888"/>
      <c r="V15" s="888"/>
      <c r="W15" s="888"/>
      <c r="X15" s="888"/>
    </row>
    <row r="16" spans="1:24" ht="26.25" customHeight="1" x14ac:dyDescent="0.2">
      <c r="A16" s="889" t="s">
        <v>987</v>
      </c>
      <c r="B16" s="889"/>
      <c r="C16" s="889"/>
      <c r="D16" s="889"/>
      <c r="E16" s="889"/>
      <c r="F16" s="889"/>
      <c r="G16" s="889"/>
      <c r="H16" s="889"/>
      <c r="I16" s="889"/>
      <c r="J16" s="889"/>
      <c r="K16" s="889"/>
      <c r="L16" s="889"/>
      <c r="M16" s="889"/>
      <c r="N16" s="889"/>
      <c r="O16" s="889"/>
      <c r="P16" s="889"/>
      <c r="Q16" s="889"/>
      <c r="R16" s="889"/>
      <c r="S16" s="889"/>
      <c r="T16" s="889"/>
      <c r="U16" s="889"/>
      <c r="V16" s="889"/>
      <c r="W16" s="889"/>
      <c r="X16" s="889"/>
    </row>
    <row r="17" spans="1:24" x14ac:dyDescent="0.2">
      <c r="A17" s="514"/>
      <c r="B17" s="514"/>
      <c r="C17" s="514"/>
      <c r="D17" s="514"/>
      <c r="E17" s="514"/>
      <c r="F17" s="514"/>
      <c r="G17" s="514"/>
      <c r="H17" s="514"/>
      <c r="I17" s="514"/>
      <c r="J17" s="514"/>
      <c r="K17" s="514"/>
      <c r="L17" s="514"/>
      <c r="M17" s="514"/>
      <c r="N17" s="514"/>
      <c r="O17" s="514"/>
      <c r="P17" s="514"/>
      <c r="Q17" s="514"/>
    </row>
    <row r="18" spans="1:24" ht="12.75" customHeight="1" x14ac:dyDescent="0.2">
      <c r="A18" s="872" t="s">
        <v>5</v>
      </c>
      <c r="B18" s="873"/>
      <c r="C18" s="874"/>
      <c r="D18" s="875" t="s">
        <v>8</v>
      </c>
      <c r="E18" s="875" t="s">
        <v>18</v>
      </c>
      <c r="F18" s="866" t="s">
        <v>19</v>
      </c>
      <c r="G18" s="868"/>
      <c r="H18" s="866" t="s">
        <v>20</v>
      </c>
      <c r="I18" s="868"/>
      <c r="J18" s="872" t="s">
        <v>14</v>
      </c>
      <c r="K18" s="874"/>
      <c r="L18" s="872" t="s">
        <v>10</v>
      </c>
      <c r="M18" s="874"/>
      <c r="N18" s="872" t="s">
        <v>13</v>
      </c>
      <c r="O18" s="874"/>
      <c r="P18" s="872" t="s">
        <v>15</v>
      </c>
      <c r="Q18" s="874"/>
      <c r="R18" s="869" t="s">
        <v>28</v>
      </c>
      <c r="S18" s="869"/>
      <c r="T18" s="869"/>
      <c r="U18" s="881" t="s">
        <v>29</v>
      </c>
      <c r="V18" s="866" t="s">
        <v>31</v>
      </c>
      <c r="W18" s="867"/>
      <c r="X18" s="868"/>
    </row>
    <row r="19" spans="1:24" ht="24" x14ac:dyDescent="0.2">
      <c r="A19" s="516" t="s">
        <v>17</v>
      </c>
      <c r="B19" s="869" t="s">
        <v>6</v>
      </c>
      <c r="C19" s="869"/>
      <c r="D19" s="876"/>
      <c r="E19" s="876"/>
      <c r="F19" s="517" t="s">
        <v>21</v>
      </c>
      <c r="G19" s="517" t="s">
        <v>22</v>
      </c>
      <c r="H19" s="517" t="s">
        <v>23</v>
      </c>
      <c r="I19" s="517" t="s">
        <v>24</v>
      </c>
      <c r="J19" s="518" t="s">
        <v>11</v>
      </c>
      <c r="K19" s="518" t="s">
        <v>12</v>
      </c>
      <c r="L19" s="518" t="s">
        <v>11</v>
      </c>
      <c r="M19" s="518" t="s">
        <v>12</v>
      </c>
      <c r="N19" s="518" t="s">
        <v>11</v>
      </c>
      <c r="O19" s="518" t="s">
        <v>12</v>
      </c>
      <c r="P19" s="518" t="s">
        <v>11</v>
      </c>
      <c r="Q19" s="518" t="s">
        <v>12</v>
      </c>
      <c r="R19" s="518" t="s">
        <v>11</v>
      </c>
      <c r="S19" s="518" t="s">
        <v>12</v>
      </c>
      <c r="T19" s="518" t="s">
        <v>30</v>
      </c>
      <c r="U19" s="881"/>
      <c r="V19" s="517" t="s">
        <v>32</v>
      </c>
      <c r="W19" s="517" t="s">
        <v>33</v>
      </c>
      <c r="X19" s="517" t="s">
        <v>34</v>
      </c>
    </row>
    <row r="20" spans="1:24" ht="51.75" customHeight="1" x14ac:dyDescent="0.2">
      <c r="A20" s="519">
        <v>1</v>
      </c>
      <c r="B20" s="879" t="s">
        <v>988</v>
      </c>
      <c r="C20" s="880"/>
      <c r="D20" s="520" t="s">
        <v>45</v>
      </c>
      <c r="E20" s="520">
        <v>50</v>
      </c>
      <c r="F20" s="535">
        <f>$F$24*E20/100</f>
        <v>799909</v>
      </c>
      <c r="G20" s="535">
        <f>$G$24*E20/100</f>
        <v>551045</v>
      </c>
      <c r="H20" s="521">
        <f>J20+L20+N20+P20</f>
        <v>9</v>
      </c>
      <c r="I20" s="521">
        <f>K20+M20+O20+Q20</f>
        <v>9</v>
      </c>
      <c r="J20" s="519">
        <v>3</v>
      </c>
      <c r="K20" s="522">
        <v>3</v>
      </c>
      <c r="L20" s="519">
        <v>3</v>
      </c>
      <c r="M20" s="521">
        <v>3</v>
      </c>
      <c r="N20" s="519">
        <v>3</v>
      </c>
      <c r="O20" s="521">
        <v>3</v>
      </c>
      <c r="P20" s="519"/>
      <c r="Q20" s="521"/>
      <c r="R20" s="523">
        <f>J20+L20+N20+P20</f>
        <v>9</v>
      </c>
      <c r="S20" s="523">
        <f>K20+M20+O20+Q20</f>
        <v>9</v>
      </c>
      <c r="T20" s="523">
        <f>S20-R20</f>
        <v>0</v>
      </c>
      <c r="U20" s="524"/>
      <c r="V20" s="479">
        <f>O20/N20*100</f>
        <v>100</v>
      </c>
      <c r="W20" s="479">
        <f>G20/F20*100</f>
        <v>68.888461062445856</v>
      </c>
      <c r="X20" s="479">
        <f>W20/V20*100</f>
        <v>68.888461062445856</v>
      </c>
    </row>
    <row r="21" spans="1:24" ht="51.75" customHeight="1" x14ac:dyDescent="0.2">
      <c r="A21" s="519">
        <v>2</v>
      </c>
      <c r="B21" s="879" t="s">
        <v>989</v>
      </c>
      <c r="C21" s="880"/>
      <c r="D21" s="520" t="s">
        <v>45</v>
      </c>
      <c r="E21" s="520">
        <v>30</v>
      </c>
      <c r="F21" s="535">
        <f t="shared" ref="F21:F22" si="0">$F$24*E21/100</f>
        <v>479945.4</v>
      </c>
      <c r="G21" s="535">
        <f t="shared" ref="G21:G22" si="1">$G$24*E21/100</f>
        <v>330627</v>
      </c>
      <c r="H21" s="521">
        <f t="shared" ref="H21:I23" si="2">J21+L21+N21+P21</f>
        <v>9</v>
      </c>
      <c r="I21" s="521">
        <f t="shared" si="2"/>
        <v>9</v>
      </c>
      <c r="J21" s="519">
        <v>3</v>
      </c>
      <c r="K21" s="522">
        <v>3</v>
      </c>
      <c r="L21" s="519">
        <v>3</v>
      </c>
      <c r="M21" s="521">
        <v>3</v>
      </c>
      <c r="N21" s="519">
        <v>3</v>
      </c>
      <c r="O21" s="521">
        <v>3</v>
      </c>
      <c r="P21" s="519"/>
      <c r="Q21" s="521"/>
      <c r="R21" s="523">
        <f>J21+L21+N21+P21</f>
        <v>9</v>
      </c>
      <c r="S21" s="523">
        <f t="shared" ref="R21:S24" si="3">K21+M21+O21+Q21</f>
        <v>9</v>
      </c>
      <c r="T21" s="523">
        <f t="shared" ref="T21:T24" si="4">S21-R21</f>
        <v>0</v>
      </c>
      <c r="U21" s="524"/>
      <c r="V21" s="479">
        <f t="shared" ref="V21:V24" si="5">O21/N21*100</f>
        <v>100</v>
      </c>
      <c r="W21" s="479">
        <f t="shared" ref="W21:W24" si="6">G21/F21*100</f>
        <v>68.888461062445856</v>
      </c>
      <c r="X21" s="479">
        <f t="shared" ref="X21:X24" si="7">W21/V21*100</f>
        <v>68.888461062445856</v>
      </c>
    </row>
    <row r="22" spans="1:24" ht="51.75" customHeight="1" x14ac:dyDescent="0.2">
      <c r="A22" s="519">
        <v>3</v>
      </c>
      <c r="B22" s="879" t="s">
        <v>990</v>
      </c>
      <c r="C22" s="880"/>
      <c r="D22" s="520" t="s">
        <v>45</v>
      </c>
      <c r="E22" s="520">
        <v>20</v>
      </c>
      <c r="F22" s="535">
        <f t="shared" si="0"/>
        <v>319963.59999999998</v>
      </c>
      <c r="G22" s="535">
        <f t="shared" si="1"/>
        <v>220418</v>
      </c>
      <c r="H22" s="521">
        <f t="shared" si="2"/>
        <v>273</v>
      </c>
      <c r="I22" s="521">
        <f t="shared" si="2"/>
        <v>642</v>
      </c>
      <c r="J22" s="519">
        <v>90</v>
      </c>
      <c r="K22" s="522">
        <v>345</v>
      </c>
      <c r="L22" s="519">
        <v>91</v>
      </c>
      <c r="M22" s="521">
        <v>205</v>
      </c>
      <c r="N22" s="519">
        <v>92</v>
      </c>
      <c r="O22" s="521">
        <v>92</v>
      </c>
      <c r="P22" s="519"/>
      <c r="Q22" s="521"/>
      <c r="R22" s="523">
        <f t="shared" si="3"/>
        <v>273</v>
      </c>
      <c r="S22" s="523">
        <f>K22+M22+O22+Q22</f>
        <v>642</v>
      </c>
      <c r="T22" s="523">
        <f t="shared" si="4"/>
        <v>369</v>
      </c>
      <c r="U22" s="524"/>
      <c r="V22" s="479">
        <f t="shared" si="5"/>
        <v>100</v>
      </c>
      <c r="W22" s="479">
        <f t="shared" si="6"/>
        <v>68.888461062445856</v>
      </c>
      <c r="X22" s="479">
        <f t="shared" si="7"/>
        <v>68.888461062445856</v>
      </c>
    </row>
    <row r="23" spans="1:24" ht="51.75" customHeight="1" x14ac:dyDescent="0.2">
      <c r="A23" s="542"/>
      <c r="B23" s="892"/>
      <c r="C23" s="893"/>
      <c r="D23" s="543"/>
      <c r="E23" s="543"/>
      <c r="F23" s="535"/>
      <c r="G23" s="544"/>
      <c r="H23" s="521">
        <f t="shared" si="2"/>
        <v>0</v>
      </c>
      <c r="I23" s="521">
        <f t="shared" si="2"/>
        <v>0</v>
      </c>
      <c r="J23" s="542"/>
      <c r="K23" s="522"/>
      <c r="L23" s="542"/>
      <c r="M23" s="521"/>
      <c r="N23" s="542"/>
      <c r="O23" s="521"/>
      <c r="P23" s="542"/>
      <c r="Q23" s="521"/>
      <c r="R23" s="523">
        <f t="shared" si="3"/>
        <v>0</v>
      </c>
      <c r="S23" s="523">
        <f t="shared" si="3"/>
        <v>0</v>
      </c>
      <c r="T23" s="523">
        <f t="shared" si="4"/>
        <v>0</v>
      </c>
      <c r="U23" s="524"/>
      <c r="V23" s="479"/>
      <c r="W23" s="479"/>
      <c r="X23" s="479"/>
    </row>
    <row r="24" spans="1:24" s="181" customFormat="1" ht="36.75" customHeight="1" x14ac:dyDescent="0.2">
      <c r="A24" s="884" t="s">
        <v>25</v>
      </c>
      <c r="B24" s="885"/>
      <c r="C24" s="886"/>
      <c r="D24" s="471"/>
      <c r="E24" s="471">
        <f>SUM(E20:E23)</f>
        <v>100</v>
      </c>
      <c r="F24" s="533">
        <v>1599818</v>
      </c>
      <c r="G24" s="533">
        <v>1102090</v>
      </c>
      <c r="H24" s="471">
        <f t="shared" ref="H24:Q24" si="8">SUM(H20:H23)</f>
        <v>291</v>
      </c>
      <c r="I24" s="471">
        <f t="shared" si="8"/>
        <v>660</v>
      </c>
      <c r="J24" s="471">
        <f t="shared" si="8"/>
        <v>96</v>
      </c>
      <c r="K24" s="471">
        <f t="shared" si="8"/>
        <v>351</v>
      </c>
      <c r="L24" s="471">
        <f t="shared" si="8"/>
        <v>97</v>
      </c>
      <c r="M24" s="471">
        <f t="shared" si="8"/>
        <v>211</v>
      </c>
      <c r="N24" s="471">
        <f t="shared" si="8"/>
        <v>98</v>
      </c>
      <c r="O24" s="471">
        <f t="shared" si="8"/>
        <v>98</v>
      </c>
      <c r="P24" s="471">
        <f t="shared" si="8"/>
        <v>0</v>
      </c>
      <c r="Q24" s="471">
        <f t="shared" si="8"/>
        <v>0</v>
      </c>
      <c r="R24" s="477">
        <f t="shared" si="3"/>
        <v>291</v>
      </c>
      <c r="S24" s="477">
        <f t="shared" si="3"/>
        <v>660</v>
      </c>
      <c r="T24" s="477">
        <f t="shared" si="4"/>
        <v>369</v>
      </c>
      <c r="U24" s="477"/>
      <c r="V24" s="479">
        <f t="shared" si="5"/>
        <v>100</v>
      </c>
      <c r="W24" s="479">
        <f t="shared" si="6"/>
        <v>68.888461062445856</v>
      </c>
      <c r="X24" s="479">
        <f t="shared" si="7"/>
        <v>68.888461062445856</v>
      </c>
    </row>
    <row r="25" spans="1:24" s="182" customFormat="1" ht="14.25" customHeight="1" x14ac:dyDescent="0.2">
      <c r="F25" s="534"/>
      <c r="L25" s="539"/>
    </row>
    <row r="26" spans="1:24" s="182" customFormat="1" ht="14.25" customHeight="1" x14ac:dyDescent="0.2">
      <c r="B26" s="209" t="s">
        <v>26</v>
      </c>
      <c r="F26" s="534"/>
      <c r="H26" s="182" t="s">
        <v>27</v>
      </c>
      <c r="L26" s="540"/>
    </row>
    <row r="27" spans="1:24" x14ac:dyDescent="0.2">
      <c r="L27" s="540"/>
    </row>
    <row r="28" spans="1:24" x14ac:dyDescent="0.2">
      <c r="L28" s="541"/>
    </row>
    <row r="29" spans="1:24" x14ac:dyDescent="0.2">
      <c r="L29" s="541"/>
    </row>
  </sheetData>
  <mergeCells count="28">
    <mergeCell ref="A24:C24"/>
    <mergeCell ref="L18:M18"/>
    <mergeCell ref="N18:O18"/>
    <mergeCell ref="P18:Q18"/>
    <mergeCell ref="R18:T18"/>
    <mergeCell ref="B19:C19"/>
    <mergeCell ref="B20:C20"/>
    <mergeCell ref="B21:C21"/>
    <mergeCell ref="B22:C22"/>
    <mergeCell ref="B23:C23"/>
    <mergeCell ref="U18:U19"/>
    <mergeCell ref="V18:X18"/>
    <mergeCell ref="A7:X7"/>
    <mergeCell ref="W14:X14"/>
    <mergeCell ref="A15:X15"/>
    <mergeCell ref="A16:X16"/>
    <mergeCell ref="A18:C18"/>
    <mergeCell ref="D18:D19"/>
    <mergeCell ref="E18:E19"/>
    <mergeCell ref="F18:G18"/>
    <mergeCell ref="H18:I18"/>
    <mergeCell ref="J18:K18"/>
    <mergeCell ref="A6:X6"/>
    <mergeCell ref="A1:X1"/>
    <mergeCell ref="A2:X2"/>
    <mergeCell ref="A3:X3"/>
    <mergeCell ref="A4:X4"/>
    <mergeCell ref="A5:X5"/>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topLeftCell="A24" workbookViewId="0">
      <selection activeCell="G26" sqref="G26"/>
    </sheetView>
  </sheetViews>
  <sheetFormatPr baseColWidth="10" defaultColWidth="11.42578125" defaultRowHeight="12.75" x14ac:dyDescent="0.2"/>
  <cols>
    <col min="1" max="1" width="10.5703125" style="178" customWidth="1"/>
    <col min="2" max="2" width="7" style="178" customWidth="1"/>
    <col min="3" max="3" width="30.85546875" style="178" customWidth="1"/>
    <col min="4" max="4" width="11.42578125" style="178"/>
    <col min="5" max="5" width="11.42578125" style="178" customWidth="1"/>
    <col min="6" max="6" width="13.140625" style="178" customWidth="1"/>
    <col min="7" max="7" width="11.28515625" style="178" customWidth="1"/>
    <col min="8" max="8" width="10" style="178" hidden="1" customWidth="1"/>
    <col min="9" max="9" width="9.28515625" style="178" hidden="1" customWidth="1"/>
    <col min="10" max="10" width="12.85546875" style="178" hidden="1" customWidth="1"/>
    <col min="11" max="11" width="9.28515625" style="178" hidden="1" customWidth="1"/>
    <col min="12" max="12" width="11.42578125" style="178" hidden="1" customWidth="1"/>
    <col min="13" max="13" width="11.28515625" style="178" hidden="1" customWidth="1"/>
    <col min="14" max="14" width="9.85546875" style="178" customWidth="1"/>
    <col min="15" max="15" width="14.42578125" style="178" customWidth="1"/>
    <col min="16" max="16" width="10.7109375" style="178" hidden="1" customWidth="1"/>
    <col min="17" max="17" width="12.140625" style="178" hidden="1" customWidth="1"/>
    <col min="18" max="18" width="9.140625" style="178" hidden="1" customWidth="1"/>
    <col min="19" max="19" width="10.28515625" style="178" hidden="1" customWidth="1"/>
    <col min="20" max="20" width="10.42578125" style="178" hidden="1" customWidth="1"/>
    <col min="21" max="21" width="20.140625" style="178" customWidth="1"/>
    <col min="22" max="24" width="8.85546875" style="178" customWidth="1"/>
    <col min="25" max="253" width="11.42578125" style="178"/>
    <col min="254" max="254" width="5.42578125" style="178" customWidth="1"/>
    <col min="255" max="255" width="12" style="178" customWidth="1"/>
    <col min="256" max="256" width="30.85546875" style="178" customWidth="1"/>
    <col min="257" max="262" width="11.42578125" style="178"/>
    <col min="263" max="270" width="10.7109375" style="178" customWidth="1"/>
    <col min="271" max="273" width="12.28515625" style="178" customWidth="1"/>
    <col min="274" max="509" width="11.42578125" style="178"/>
    <col min="510" max="510" width="5.42578125" style="178" customWidth="1"/>
    <col min="511" max="511" width="12" style="178" customWidth="1"/>
    <col min="512" max="512" width="30.85546875" style="178" customWidth="1"/>
    <col min="513" max="518" width="11.42578125" style="178"/>
    <col min="519" max="526" width="10.7109375" style="178" customWidth="1"/>
    <col min="527" max="529" width="12.28515625" style="178" customWidth="1"/>
    <col min="530" max="765" width="11.42578125" style="178"/>
    <col min="766" max="766" width="5.42578125" style="178" customWidth="1"/>
    <col min="767" max="767" width="12" style="178" customWidth="1"/>
    <col min="768" max="768" width="30.85546875" style="178" customWidth="1"/>
    <col min="769" max="774" width="11.42578125" style="178"/>
    <col min="775" max="782" width="10.7109375" style="178" customWidth="1"/>
    <col min="783" max="785" width="12.28515625" style="178" customWidth="1"/>
    <col min="786" max="1021" width="11.42578125" style="178"/>
    <col min="1022" max="1022" width="5.42578125" style="178" customWidth="1"/>
    <col min="1023" max="1023" width="12" style="178" customWidth="1"/>
    <col min="1024" max="1024" width="30.85546875" style="178" customWidth="1"/>
    <col min="1025" max="1030" width="11.42578125" style="178"/>
    <col min="1031" max="1038" width="10.7109375" style="178" customWidth="1"/>
    <col min="1039" max="1041" width="12.28515625" style="178" customWidth="1"/>
    <col min="1042" max="1277" width="11.42578125" style="178"/>
    <col min="1278" max="1278" width="5.42578125" style="178" customWidth="1"/>
    <col min="1279" max="1279" width="12" style="178" customWidth="1"/>
    <col min="1280" max="1280" width="30.85546875" style="178" customWidth="1"/>
    <col min="1281" max="1286" width="11.42578125" style="178"/>
    <col min="1287" max="1294" width="10.7109375" style="178" customWidth="1"/>
    <col min="1295" max="1297" width="12.28515625" style="178" customWidth="1"/>
    <col min="1298" max="1533" width="11.42578125" style="178"/>
    <col min="1534" max="1534" width="5.42578125" style="178" customWidth="1"/>
    <col min="1535" max="1535" width="12" style="178" customWidth="1"/>
    <col min="1536" max="1536" width="30.85546875" style="178" customWidth="1"/>
    <col min="1537" max="1542" width="11.42578125" style="178"/>
    <col min="1543" max="1550" width="10.7109375" style="178" customWidth="1"/>
    <col min="1551" max="1553" width="12.28515625" style="178" customWidth="1"/>
    <col min="1554" max="1789" width="11.42578125" style="178"/>
    <col min="1790" max="1790" width="5.42578125" style="178" customWidth="1"/>
    <col min="1791" max="1791" width="12" style="178" customWidth="1"/>
    <col min="1792" max="1792" width="30.85546875" style="178" customWidth="1"/>
    <col min="1793" max="1798" width="11.42578125" style="178"/>
    <col min="1799" max="1806" width="10.7109375" style="178" customWidth="1"/>
    <col min="1807" max="1809" width="12.28515625" style="178" customWidth="1"/>
    <col min="1810" max="2045" width="11.42578125" style="178"/>
    <col min="2046" max="2046" width="5.42578125" style="178" customWidth="1"/>
    <col min="2047" max="2047" width="12" style="178" customWidth="1"/>
    <col min="2048" max="2048" width="30.85546875" style="178" customWidth="1"/>
    <col min="2049" max="2054" width="11.42578125" style="178"/>
    <col min="2055" max="2062" width="10.7109375" style="178" customWidth="1"/>
    <col min="2063" max="2065" width="12.28515625" style="178" customWidth="1"/>
    <col min="2066" max="2301" width="11.42578125" style="178"/>
    <col min="2302" max="2302" width="5.42578125" style="178" customWidth="1"/>
    <col min="2303" max="2303" width="12" style="178" customWidth="1"/>
    <col min="2304" max="2304" width="30.85546875" style="178" customWidth="1"/>
    <col min="2305" max="2310" width="11.42578125" style="178"/>
    <col min="2311" max="2318" width="10.7109375" style="178" customWidth="1"/>
    <col min="2319" max="2321" width="12.28515625" style="178" customWidth="1"/>
    <col min="2322" max="2557" width="11.42578125" style="178"/>
    <col min="2558" max="2558" width="5.42578125" style="178" customWidth="1"/>
    <col min="2559" max="2559" width="12" style="178" customWidth="1"/>
    <col min="2560" max="2560" width="30.85546875" style="178" customWidth="1"/>
    <col min="2561" max="2566" width="11.42578125" style="178"/>
    <col min="2567" max="2574" width="10.7109375" style="178" customWidth="1"/>
    <col min="2575" max="2577" width="12.28515625" style="178" customWidth="1"/>
    <col min="2578" max="2813" width="11.42578125" style="178"/>
    <col min="2814" max="2814" width="5.42578125" style="178" customWidth="1"/>
    <col min="2815" max="2815" width="12" style="178" customWidth="1"/>
    <col min="2816" max="2816" width="30.85546875" style="178" customWidth="1"/>
    <col min="2817" max="2822" width="11.42578125" style="178"/>
    <col min="2823" max="2830" width="10.7109375" style="178" customWidth="1"/>
    <col min="2831" max="2833" width="12.28515625" style="178" customWidth="1"/>
    <col min="2834" max="3069" width="11.42578125" style="178"/>
    <col min="3070" max="3070" width="5.42578125" style="178" customWidth="1"/>
    <col min="3071" max="3071" width="12" style="178" customWidth="1"/>
    <col min="3072" max="3072" width="30.85546875" style="178" customWidth="1"/>
    <col min="3073" max="3078" width="11.42578125" style="178"/>
    <col min="3079" max="3086" width="10.7109375" style="178" customWidth="1"/>
    <col min="3087" max="3089" width="12.28515625" style="178" customWidth="1"/>
    <col min="3090" max="3325" width="11.42578125" style="178"/>
    <col min="3326" max="3326" width="5.42578125" style="178" customWidth="1"/>
    <col min="3327" max="3327" width="12" style="178" customWidth="1"/>
    <col min="3328" max="3328" width="30.85546875" style="178" customWidth="1"/>
    <col min="3329" max="3334" width="11.42578125" style="178"/>
    <col min="3335" max="3342" width="10.7109375" style="178" customWidth="1"/>
    <col min="3343" max="3345" width="12.28515625" style="178" customWidth="1"/>
    <col min="3346" max="3581" width="11.42578125" style="178"/>
    <col min="3582" max="3582" width="5.42578125" style="178" customWidth="1"/>
    <col min="3583" max="3583" width="12" style="178" customWidth="1"/>
    <col min="3584" max="3584" width="30.85546875" style="178" customWidth="1"/>
    <col min="3585" max="3590" width="11.42578125" style="178"/>
    <col min="3591" max="3598" width="10.7109375" style="178" customWidth="1"/>
    <col min="3599" max="3601" width="12.28515625" style="178" customWidth="1"/>
    <col min="3602" max="3837" width="11.42578125" style="178"/>
    <col min="3838" max="3838" width="5.42578125" style="178" customWidth="1"/>
    <col min="3839" max="3839" width="12" style="178" customWidth="1"/>
    <col min="3840" max="3840" width="30.85546875" style="178" customWidth="1"/>
    <col min="3841" max="3846" width="11.42578125" style="178"/>
    <col min="3847" max="3854" width="10.7109375" style="178" customWidth="1"/>
    <col min="3855" max="3857" width="12.28515625" style="178" customWidth="1"/>
    <col min="3858" max="4093" width="11.42578125" style="178"/>
    <col min="4094" max="4094" width="5.42578125" style="178" customWidth="1"/>
    <col min="4095" max="4095" width="12" style="178" customWidth="1"/>
    <col min="4096" max="4096" width="30.85546875" style="178" customWidth="1"/>
    <col min="4097" max="4102" width="11.42578125" style="178"/>
    <col min="4103" max="4110" width="10.7109375" style="178" customWidth="1"/>
    <col min="4111" max="4113" width="12.28515625" style="178" customWidth="1"/>
    <col min="4114" max="4349" width="11.42578125" style="178"/>
    <col min="4350" max="4350" width="5.42578125" style="178" customWidth="1"/>
    <col min="4351" max="4351" width="12" style="178" customWidth="1"/>
    <col min="4352" max="4352" width="30.85546875" style="178" customWidth="1"/>
    <col min="4353" max="4358" width="11.42578125" style="178"/>
    <col min="4359" max="4366" width="10.7109375" style="178" customWidth="1"/>
    <col min="4367" max="4369" width="12.28515625" style="178" customWidth="1"/>
    <col min="4370" max="4605" width="11.42578125" style="178"/>
    <col min="4606" max="4606" width="5.42578125" style="178" customWidth="1"/>
    <col min="4607" max="4607" width="12" style="178" customWidth="1"/>
    <col min="4608" max="4608" width="30.85546875" style="178" customWidth="1"/>
    <col min="4609" max="4614" width="11.42578125" style="178"/>
    <col min="4615" max="4622" width="10.7109375" style="178" customWidth="1"/>
    <col min="4623" max="4625" width="12.28515625" style="178" customWidth="1"/>
    <col min="4626" max="4861" width="11.42578125" style="178"/>
    <col min="4862" max="4862" width="5.42578125" style="178" customWidth="1"/>
    <col min="4863" max="4863" width="12" style="178" customWidth="1"/>
    <col min="4864" max="4864" width="30.85546875" style="178" customWidth="1"/>
    <col min="4865" max="4870" width="11.42578125" style="178"/>
    <col min="4871" max="4878" width="10.7109375" style="178" customWidth="1"/>
    <col min="4879" max="4881" width="12.28515625" style="178" customWidth="1"/>
    <col min="4882" max="5117" width="11.42578125" style="178"/>
    <col min="5118" max="5118" width="5.42578125" style="178" customWidth="1"/>
    <col min="5119" max="5119" width="12" style="178" customWidth="1"/>
    <col min="5120" max="5120" width="30.85546875" style="178" customWidth="1"/>
    <col min="5121" max="5126" width="11.42578125" style="178"/>
    <col min="5127" max="5134" width="10.7109375" style="178" customWidth="1"/>
    <col min="5135" max="5137" width="12.28515625" style="178" customWidth="1"/>
    <col min="5138" max="5373" width="11.42578125" style="178"/>
    <col min="5374" max="5374" width="5.42578125" style="178" customWidth="1"/>
    <col min="5375" max="5375" width="12" style="178" customWidth="1"/>
    <col min="5376" max="5376" width="30.85546875" style="178" customWidth="1"/>
    <col min="5377" max="5382" width="11.42578125" style="178"/>
    <col min="5383" max="5390" width="10.7109375" style="178" customWidth="1"/>
    <col min="5391" max="5393" width="12.28515625" style="178" customWidth="1"/>
    <col min="5394" max="5629" width="11.42578125" style="178"/>
    <col min="5630" max="5630" width="5.42578125" style="178" customWidth="1"/>
    <col min="5631" max="5631" width="12" style="178" customWidth="1"/>
    <col min="5632" max="5632" width="30.85546875" style="178" customWidth="1"/>
    <col min="5633" max="5638" width="11.42578125" style="178"/>
    <col min="5639" max="5646" width="10.7109375" style="178" customWidth="1"/>
    <col min="5647" max="5649" width="12.28515625" style="178" customWidth="1"/>
    <col min="5650" max="5885" width="11.42578125" style="178"/>
    <col min="5886" max="5886" width="5.42578125" style="178" customWidth="1"/>
    <col min="5887" max="5887" width="12" style="178" customWidth="1"/>
    <col min="5888" max="5888" width="30.85546875" style="178" customWidth="1"/>
    <col min="5889" max="5894" width="11.42578125" style="178"/>
    <col min="5895" max="5902" width="10.7109375" style="178" customWidth="1"/>
    <col min="5903" max="5905" width="12.28515625" style="178" customWidth="1"/>
    <col min="5906" max="6141" width="11.42578125" style="178"/>
    <col min="6142" max="6142" width="5.42578125" style="178" customWidth="1"/>
    <col min="6143" max="6143" width="12" style="178" customWidth="1"/>
    <col min="6144" max="6144" width="30.85546875" style="178" customWidth="1"/>
    <col min="6145" max="6150" width="11.42578125" style="178"/>
    <col min="6151" max="6158" width="10.7109375" style="178" customWidth="1"/>
    <col min="6159" max="6161" width="12.28515625" style="178" customWidth="1"/>
    <col min="6162" max="6397" width="11.42578125" style="178"/>
    <col min="6398" max="6398" width="5.42578125" style="178" customWidth="1"/>
    <col min="6399" max="6399" width="12" style="178" customWidth="1"/>
    <col min="6400" max="6400" width="30.85546875" style="178" customWidth="1"/>
    <col min="6401" max="6406" width="11.42578125" style="178"/>
    <col min="6407" max="6414" width="10.7109375" style="178" customWidth="1"/>
    <col min="6415" max="6417" width="12.28515625" style="178" customWidth="1"/>
    <col min="6418" max="6653" width="11.42578125" style="178"/>
    <col min="6654" max="6654" width="5.42578125" style="178" customWidth="1"/>
    <col min="6655" max="6655" width="12" style="178" customWidth="1"/>
    <col min="6656" max="6656" width="30.85546875" style="178" customWidth="1"/>
    <col min="6657" max="6662" width="11.42578125" style="178"/>
    <col min="6663" max="6670" width="10.7109375" style="178" customWidth="1"/>
    <col min="6671" max="6673" width="12.28515625" style="178" customWidth="1"/>
    <col min="6674" max="6909" width="11.42578125" style="178"/>
    <col min="6910" max="6910" width="5.42578125" style="178" customWidth="1"/>
    <col min="6911" max="6911" width="12" style="178" customWidth="1"/>
    <col min="6912" max="6912" width="30.85546875" style="178" customWidth="1"/>
    <col min="6913" max="6918" width="11.42578125" style="178"/>
    <col min="6919" max="6926" width="10.7109375" style="178" customWidth="1"/>
    <col min="6927" max="6929" width="12.28515625" style="178" customWidth="1"/>
    <col min="6930" max="7165" width="11.42578125" style="178"/>
    <col min="7166" max="7166" width="5.42578125" style="178" customWidth="1"/>
    <col min="7167" max="7167" width="12" style="178" customWidth="1"/>
    <col min="7168" max="7168" width="30.85546875" style="178" customWidth="1"/>
    <col min="7169" max="7174" width="11.42578125" style="178"/>
    <col min="7175" max="7182" width="10.7109375" style="178" customWidth="1"/>
    <col min="7183" max="7185" width="12.28515625" style="178" customWidth="1"/>
    <col min="7186" max="7421" width="11.42578125" style="178"/>
    <col min="7422" max="7422" width="5.42578125" style="178" customWidth="1"/>
    <col min="7423" max="7423" width="12" style="178" customWidth="1"/>
    <col min="7424" max="7424" width="30.85546875" style="178" customWidth="1"/>
    <col min="7425" max="7430" width="11.42578125" style="178"/>
    <col min="7431" max="7438" width="10.7109375" style="178" customWidth="1"/>
    <col min="7439" max="7441" width="12.28515625" style="178" customWidth="1"/>
    <col min="7442" max="7677" width="11.42578125" style="178"/>
    <col min="7678" max="7678" width="5.42578125" style="178" customWidth="1"/>
    <col min="7679" max="7679" width="12" style="178" customWidth="1"/>
    <col min="7680" max="7680" width="30.85546875" style="178" customWidth="1"/>
    <col min="7681" max="7686" width="11.42578125" style="178"/>
    <col min="7687" max="7694" width="10.7109375" style="178" customWidth="1"/>
    <col min="7695" max="7697" width="12.28515625" style="178" customWidth="1"/>
    <col min="7698" max="7933" width="11.42578125" style="178"/>
    <col min="7934" max="7934" width="5.42578125" style="178" customWidth="1"/>
    <col min="7935" max="7935" width="12" style="178" customWidth="1"/>
    <col min="7936" max="7936" width="30.85546875" style="178" customWidth="1"/>
    <col min="7937" max="7942" width="11.42578125" style="178"/>
    <col min="7943" max="7950" width="10.7109375" style="178" customWidth="1"/>
    <col min="7951" max="7953" width="12.28515625" style="178" customWidth="1"/>
    <col min="7954" max="8189" width="11.42578125" style="178"/>
    <col min="8190" max="8190" width="5.42578125" style="178" customWidth="1"/>
    <col min="8191" max="8191" width="12" style="178" customWidth="1"/>
    <col min="8192" max="8192" width="30.85546875" style="178" customWidth="1"/>
    <col min="8193" max="8198" width="11.42578125" style="178"/>
    <col min="8199" max="8206" width="10.7109375" style="178" customWidth="1"/>
    <col min="8207" max="8209" width="12.28515625" style="178" customWidth="1"/>
    <col min="8210" max="8445" width="11.42578125" style="178"/>
    <col min="8446" max="8446" width="5.42578125" style="178" customWidth="1"/>
    <col min="8447" max="8447" width="12" style="178" customWidth="1"/>
    <col min="8448" max="8448" width="30.85546875" style="178" customWidth="1"/>
    <col min="8449" max="8454" width="11.42578125" style="178"/>
    <col min="8455" max="8462" width="10.7109375" style="178" customWidth="1"/>
    <col min="8463" max="8465" width="12.28515625" style="178" customWidth="1"/>
    <col min="8466" max="8701" width="11.42578125" style="178"/>
    <col min="8702" max="8702" width="5.42578125" style="178" customWidth="1"/>
    <col min="8703" max="8703" width="12" style="178" customWidth="1"/>
    <col min="8704" max="8704" width="30.85546875" style="178" customWidth="1"/>
    <col min="8705" max="8710" width="11.42578125" style="178"/>
    <col min="8711" max="8718" width="10.7109375" style="178" customWidth="1"/>
    <col min="8719" max="8721" width="12.28515625" style="178" customWidth="1"/>
    <col min="8722" max="8957" width="11.42578125" style="178"/>
    <col min="8958" max="8958" width="5.42578125" style="178" customWidth="1"/>
    <col min="8959" max="8959" width="12" style="178" customWidth="1"/>
    <col min="8960" max="8960" width="30.85546875" style="178" customWidth="1"/>
    <col min="8961" max="8966" width="11.42578125" style="178"/>
    <col min="8967" max="8974" width="10.7109375" style="178" customWidth="1"/>
    <col min="8975" max="8977" width="12.28515625" style="178" customWidth="1"/>
    <col min="8978" max="9213" width="11.42578125" style="178"/>
    <col min="9214" max="9214" width="5.42578125" style="178" customWidth="1"/>
    <col min="9215" max="9215" width="12" style="178" customWidth="1"/>
    <col min="9216" max="9216" width="30.85546875" style="178" customWidth="1"/>
    <col min="9217" max="9222" width="11.42578125" style="178"/>
    <col min="9223" max="9230" width="10.7109375" style="178" customWidth="1"/>
    <col min="9231" max="9233" width="12.28515625" style="178" customWidth="1"/>
    <col min="9234" max="9469" width="11.42578125" style="178"/>
    <col min="9470" max="9470" width="5.42578125" style="178" customWidth="1"/>
    <col min="9471" max="9471" width="12" style="178" customWidth="1"/>
    <col min="9472" max="9472" width="30.85546875" style="178" customWidth="1"/>
    <col min="9473" max="9478" width="11.42578125" style="178"/>
    <col min="9479" max="9486" width="10.7109375" style="178" customWidth="1"/>
    <col min="9487" max="9489" width="12.28515625" style="178" customWidth="1"/>
    <col min="9490" max="9725" width="11.42578125" style="178"/>
    <col min="9726" max="9726" width="5.42578125" style="178" customWidth="1"/>
    <col min="9727" max="9727" width="12" style="178" customWidth="1"/>
    <col min="9728" max="9728" width="30.85546875" style="178" customWidth="1"/>
    <col min="9729" max="9734" width="11.42578125" style="178"/>
    <col min="9735" max="9742" width="10.7109375" style="178" customWidth="1"/>
    <col min="9743" max="9745" width="12.28515625" style="178" customWidth="1"/>
    <col min="9746" max="9981" width="11.42578125" style="178"/>
    <col min="9982" max="9982" width="5.42578125" style="178" customWidth="1"/>
    <col min="9983" max="9983" width="12" style="178" customWidth="1"/>
    <col min="9984" max="9984" width="30.85546875" style="178" customWidth="1"/>
    <col min="9985" max="9990" width="11.42578125" style="178"/>
    <col min="9991" max="9998" width="10.7109375" style="178" customWidth="1"/>
    <col min="9999" max="10001" width="12.28515625" style="178" customWidth="1"/>
    <col min="10002" max="10237" width="11.42578125" style="178"/>
    <col min="10238" max="10238" width="5.42578125" style="178" customWidth="1"/>
    <col min="10239" max="10239" width="12" style="178" customWidth="1"/>
    <col min="10240" max="10240" width="30.85546875" style="178" customWidth="1"/>
    <col min="10241" max="10246" width="11.42578125" style="178"/>
    <col min="10247" max="10254" width="10.7109375" style="178" customWidth="1"/>
    <col min="10255" max="10257" width="12.28515625" style="178" customWidth="1"/>
    <col min="10258" max="10493" width="11.42578125" style="178"/>
    <col min="10494" max="10494" width="5.42578125" style="178" customWidth="1"/>
    <col min="10495" max="10495" width="12" style="178" customWidth="1"/>
    <col min="10496" max="10496" width="30.85546875" style="178" customWidth="1"/>
    <col min="10497" max="10502" width="11.42578125" style="178"/>
    <col min="10503" max="10510" width="10.7109375" style="178" customWidth="1"/>
    <col min="10511" max="10513" width="12.28515625" style="178" customWidth="1"/>
    <col min="10514" max="10749" width="11.42578125" style="178"/>
    <col min="10750" max="10750" width="5.42578125" style="178" customWidth="1"/>
    <col min="10751" max="10751" width="12" style="178" customWidth="1"/>
    <col min="10752" max="10752" width="30.85546875" style="178" customWidth="1"/>
    <col min="10753" max="10758" width="11.42578125" style="178"/>
    <col min="10759" max="10766" width="10.7109375" style="178" customWidth="1"/>
    <col min="10767" max="10769" width="12.28515625" style="178" customWidth="1"/>
    <col min="10770" max="11005" width="11.42578125" style="178"/>
    <col min="11006" max="11006" width="5.42578125" style="178" customWidth="1"/>
    <col min="11007" max="11007" width="12" style="178" customWidth="1"/>
    <col min="11008" max="11008" width="30.85546875" style="178" customWidth="1"/>
    <col min="11009" max="11014" width="11.42578125" style="178"/>
    <col min="11015" max="11022" width="10.7109375" style="178" customWidth="1"/>
    <col min="11023" max="11025" width="12.28515625" style="178" customWidth="1"/>
    <col min="11026" max="11261" width="11.42578125" style="178"/>
    <col min="11262" max="11262" width="5.42578125" style="178" customWidth="1"/>
    <col min="11263" max="11263" width="12" style="178" customWidth="1"/>
    <col min="11264" max="11264" width="30.85546875" style="178" customWidth="1"/>
    <col min="11265" max="11270" width="11.42578125" style="178"/>
    <col min="11271" max="11278" width="10.7109375" style="178" customWidth="1"/>
    <col min="11279" max="11281" width="12.28515625" style="178" customWidth="1"/>
    <col min="11282" max="11517" width="11.42578125" style="178"/>
    <col min="11518" max="11518" width="5.42578125" style="178" customWidth="1"/>
    <col min="11519" max="11519" width="12" style="178" customWidth="1"/>
    <col min="11520" max="11520" width="30.85546875" style="178" customWidth="1"/>
    <col min="11521" max="11526" width="11.42578125" style="178"/>
    <col min="11527" max="11534" width="10.7109375" style="178" customWidth="1"/>
    <col min="11535" max="11537" width="12.28515625" style="178" customWidth="1"/>
    <col min="11538" max="11773" width="11.42578125" style="178"/>
    <col min="11774" max="11774" width="5.42578125" style="178" customWidth="1"/>
    <col min="11775" max="11775" width="12" style="178" customWidth="1"/>
    <col min="11776" max="11776" width="30.85546875" style="178" customWidth="1"/>
    <col min="11777" max="11782" width="11.42578125" style="178"/>
    <col min="11783" max="11790" width="10.7109375" style="178" customWidth="1"/>
    <col min="11791" max="11793" width="12.28515625" style="178" customWidth="1"/>
    <col min="11794" max="12029" width="11.42578125" style="178"/>
    <col min="12030" max="12030" width="5.42578125" style="178" customWidth="1"/>
    <col min="12031" max="12031" width="12" style="178" customWidth="1"/>
    <col min="12032" max="12032" width="30.85546875" style="178" customWidth="1"/>
    <col min="12033" max="12038" width="11.42578125" style="178"/>
    <col min="12039" max="12046" width="10.7109375" style="178" customWidth="1"/>
    <col min="12047" max="12049" width="12.28515625" style="178" customWidth="1"/>
    <col min="12050" max="12285" width="11.42578125" style="178"/>
    <col min="12286" max="12286" width="5.42578125" style="178" customWidth="1"/>
    <col min="12287" max="12287" width="12" style="178" customWidth="1"/>
    <col min="12288" max="12288" width="30.85546875" style="178" customWidth="1"/>
    <col min="12289" max="12294" width="11.42578125" style="178"/>
    <col min="12295" max="12302" width="10.7109375" style="178" customWidth="1"/>
    <col min="12303" max="12305" width="12.28515625" style="178" customWidth="1"/>
    <col min="12306" max="12541" width="11.42578125" style="178"/>
    <col min="12542" max="12542" width="5.42578125" style="178" customWidth="1"/>
    <col min="12543" max="12543" width="12" style="178" customWidth="1"/>
    <col min="12544" max="12544" width="30.85546875" style="178" customWidth="1"/>
    <col min="12545" max="12550" width="11.42578125" style="178"/>
    <col min="12551" max="12558" width="10.7109375" style="178" customWidth="1"/>
    <col min="12559" max="12561" width="12.28515625" style="178" customWidth="1"/>
    <col min="12562" max="12797" width="11.42578125" style="178"/>
    <col min="12798" max="12798" width="5.42578125" style="178" customWidth="1"/>
    <col min="12799" max="12799" width="12" style="178" customWidth="1"/>
    <col min="12800" max="12800" width="30.85546875" style="178" customWidth="1"/>
    <col min="12801" max="12806" width="11.42578125" style="178"/>
    <col min="12807" max="12814" width="10.7109375" style="178" customWidth="1"/>
    <col min="12815" max="12817" width="12.28515625" style="178" customWidth="1"/>
    <col min="12818" max="13053" width="11.42578125" style="178"/>
    <col min="13054" max="13054" width="5.42578125" style="178" customWidth="1"/>
    <col min="13055" max="13055" width="12" style="178" customWidth="1"/>
    <col min="13056" max="13056" width="30.85546875" style="178" customWidth="1"/>
    <col min="13057" max="13062" width="11.42578125" style="178"/>
    <col min="13063" max="13070" width="10.7109375" style="178" customWidth="1"/>
    <col min="13071" max="13073" width="12.28515625" style="178" customWidth="1"/>
    <col min="13074" max="13309" width="11.42578125" style="178"/>
    <col min="13310" max="13310" width="5.42578125" style="178" customWidth="1"/>
    <col min="13311" max="13311" width="12" style="178" customWidth="1"/>
    <col min="13312" max="13312" width="30.85546875" style="178" customWidth="1"/>
    <col min="13313" max="13318" width="11.42578125" style="178"/>
    <col min="13319" max="13326" width="10.7109375" style="178" customWidth="1"/>
    <col min="13327" max="13329" width="12.28515625" style="178" customWidth="1"/>
    <col min="13330" max="13565" width="11.42578125" style="178"/>
    <col min="13566" max="13566" width="5.42578125" style="178" customWidth="1"/>
    <col min="13567" max="13567" width="12" style="178" customWidth="1"/>
    <col min="13568" max="13568" width="30.85546875" style="178" customWidth="1"/>
    <col min="13569" max="13574" width="11.42578125" style="178"/>
    <col min="13575" max="13582" width="10.7109375" style="178" customWidth="1"/>
    <col min="13583" max="13585" width="12.28515625" style="178" customWidth="1"/>
    <col min="13586" max="13821" width="11.42578125" style="178"/>
    <col min="13822" max="13822" width="5.42578125" style="178" customWidth="1"/>
    <col min="13823" max="13823" width="12" style="178" customWidth="1"/>
    <col min="13824" max="13824" width="30.85546875" style="178" customWidth="1"/>
    <col min="13825" max="13830" width="11.42578125" style="178"/>
    <col min="13831" max="13838" width="10.7109375" style="178" customWidth="1"/>
    <col min="13839" max="13841" width="12.28515625" style="178" customWidth="1"/>
    <col min="13842" max="14077" width="11.42578125" style="178"/>
    <col min="14078" max="14078" width="5.42578125" style="178" customWidth="1"/>
    <col min="14079" max="14079" width="12" style="178" customWidth="1"/>
    <col min="14080" max="14080" width="30.85546875" style="178" customWidth="1"/>
    <col min="14081" max="14086" width="11.42578125" style="178"/>
    <col min="14087" max="14094" width="10.7109375" style="178" customWidth="1"/>
    <col min="14095" max="14097" width="12.28515625" style="178" customWidth="1"/>
    <col min="14098" max="14333" width="11.42578125" style="178"/>
    <col min="14334" max="14334" width="5.42578125" style="178" customWidth="1"/>
    <col min="14335" max="14335" width="12" style="178" customWidth="1"/>
    <col min="14336" max="14336" width="30.85546875" style="178" customWidth="1"/>
    <col min="14337" max="14342" width="11.42578125" style="178"/>
    <col min="14343" max="14350" width="10.7109375" style="178" customWidth="1"/>
    <col min="14351" max="14353" width="12.28515625" style="178" customWidth="1"/>
    <col min="14354" max="14589" width="11.42578125" style="178"/>
    <col min="14590" max="14590" width="5.42578125" style="178" customWidth="1"/>
    <col min="14591" max="14591" width="12" style="178" customWidth="1"/>
    <col min="14592" max="14592" width="30.85546875" style="178" customWidth="1"/>
    <col min="14593" max="14598" width="11.42578125" style="178"/>
    <col min="14599" max="14606" width="10.7109375" style="178" customWidth="1"/>
    <col min="14607" max="14609" width="12.28515625" style="178" customWidth="1"/>
    <col min="14610" max="14845" width="11.42578125" style="178"/>
    <col min="14846" max="14846" width="5.42578125" style="178" customWidth="1"/>
    <col min="14847" max="14847" width="12" style="178" customWidth="1"/>
    <col min="14848" max="14848" width="30.85546875" style="178" customWidth="1"/>
    <col min="14849" max="14854" width="11.42578125" style="178"/>
    <col min="14855" max="14862" width="10.7109375" style="178" customWidth="1"/>
    <col min="14863" max="14865" width="12.28515625" style="178" customWidth="1"/>
    <col min="14866" max="15101" width="11.42578125" style="178"/>
    <col min="15102" max="15102" width="5.42578125" style="178" customWidth="1"/>
    <col min="15103" max="15103" width="12" style="178" customWidth="1"/>
    <col min="15104" max="15104" width="30.85546875" style="178" customWidth="1"/>
    <col min="15105" max="15110" width="11.42578125" style="178"/>
    <col min="15111" max="15118" width="10.7109375" style="178" customWidth="1"/>
    <col min="15119" max="15121" width="12.28515625" style="178" customWidth="1"/>
    <col min="15122" max="15357" width="11.42578125" style="178"/>
    <col min="15358" max="15358" width="5.42578125" style="178" customWidth="1"/>
    <col min="15359" max="15359" width="12" style="178" customWidth="1"/>
    <col min="15360" max="15360" width="30.85546875" style="178" customWidth="1"/>
    <col min="15361" max="15366" width="11.42578125" style="178"/>
    <col min="15367" max="15374" width="10.7109375" style="178" customWidth="1"/>
    <col min="15375" max="15377" width="12.28515625" style="178" customWidth="1"/>
    <col min="15378" max="15613" width="11.42578125" style="178"/>
    <col min="15614" max="15614" width="5.42578125" style="178" customWidth="1"/>
    <col min="15615" max="15615" width="12" style="178" customWidth="1"/>
    <col min="15616" max="15616" width="30.85546875" style="178" customWidth="1"/>
    <col min="15617" max="15622" width="11.42578125" style="178"/>
    <col min="15623" max="15630" width="10.7109375" style="178" customWidth="1"/>
    <col min="15631" max="15633" width="12.28515625" style="178" customWidth="1"/>
    <col min="15634" max="15869" width="11.42578125" style="178"/>
    <col min="15870" max="15870" width="5.42578125" style="178" customWidth="1"/>
    <col min="15871" max="15871" width="12" style="178" customWidth="1"/>
    <col min="15872" max="15872" width="30.85546875" style="178" customWidth="1"/>
    <col min="15873" max="15878" width="11.42578125" style="178"/>
    <col min="15879" max="15886" width="10.7109375" style="178" customWidth="1"/>
    <col min="15887" max="15889" width="12.28515625" style="178" customWidth="1"/>
    <col min="15890" max="16125" width="11.42578125" style="178"/>
    <col min="16126" max="16126" width="5.42578125" style="178" customWidth="1"/>
    <col min="16127" max="16127" width="12" style="178" customWidth="1"/>
    <col min="16128" max="16128" width="30.85546875" style="178" customWidth="1"/>
    <col min="16129" max="16134" width="11.42578125" style="178"/>
    <col min="16135" max="16142" width="10.7109375" style="178" customWidth="1"/>
    <col min="16143" max="16145" width="12.28515625" style="178" customWidth="1"/>
    <col min="16146" max="16384" width="11.42578125" style="178"/>
  </cols>
  <sheetData>
    <row r="1" spans="1:24" x14ac:dyDescent="0.2">
      <c r="A1" s="617" t="s">
        <v>54</v>
      </c>
      <c r="B1" s="617"/>
      <c r="C1" s="617"/>
      <c r="D1" s="617"/>
      <c r="E1" s="617"/>
      <c r="F1" s="617"/>
      <c r="G1" s="617"/>
      <c r="H1" s="617"/>
      <c r="I1" s="617"/>
      <c r="J1" s="617"/>
      <c r="K1" s="617"/>
      <c r="L1" s="617"/>
      <c r="M1" s="617"/>
      <c r="N1" s="617"/>
      <c r="O1" s="617"/>
      <c r="P1" s="617"/>
      <c r="Q1" s="617"/>
      <c r="R1" s="617"/>
      <c r="S1" s="617"/>
      <c r="T1" s="617"/>
      <c r="U1" s="617"/>
      <c r="V1" s="617"/>
      <c r="W1" s="617"/>
      <c r="X1" s="617"/>
    </row>
    <row r="2" spans="1:24" x14ac:dyDescent="0.2">
      <c r="A2" s="617" t="s">
        <v>0</v>
      </c>
      <c r="B2" s="617"/>
      <c r="C2" s="617"/>
      <c r="D2" s="617"/>
      <c r="E2" s="617"/>
      <c r="F2" s="617"/>
      <c r="G2" s="617"/>
      <c r="H2" s="617"/>
      <c r="I2" s="617"/>
      <c r="J2" s="617"/>
      <c r="K2" s="617"/>
      <c r="L2" s="617"/>
      <c r="M2" s="617"/>
      <c r="N2" s="617"/>
      <c r="O2" s="617"/>
      <c r="P2" s="617"/>
      <c r="Q2" s="617"/>
      <c r="R2" s="617"/>
      <c r="S2" s="617"/>
      <c r="T2" s="617"/>
      <c r="U2" s="617"/>
      <c r="V2" s="617"/>
      <c r="W2" s="617"/>
      <c r="X2" s="617"/>
    </row>
    <row r="3" spans="1:24" x14ac:dyDescent="0.2">
      <c r="A3" s="617" t="s">
        <v>16</v>
      </c>
      <c r="B3" s="617"/>
      <c r="C3" s="617"/>
      <c r="D3" s="617"/>
      <c r="E3" s="617"/>
      <c r="F3" s="617"/>
      <c r="G3" s="617"/>
      <c r="H3" s="617"/>
      <c r="I3" s="617"/>
      <c r="J3" s="617"/>
      <c r="K3" s="617"/>
      <c r="L3" s="617"/>
      <c r="M3" s="617"/>
      <c r="N3" s="617"/>
      <c r="O3" s="617"/>
      <c r="P3" s="617"/>
      <c r="Q3" s="617"/>
      <c r="R3" s="617"/>
      <c r="S3" s="617"/>
      <c r="T3" s="617"/>
      <c r="U3" s="617"/>
      <c r="V3" s="617"/>
      <c r="W3" s="617"/>
      <c r="X3" s="617"/>
    </row>
    <row r="4" spans="1:24" hidden="1" x14ac:dyDescent="0.2">
      <c r="A4" s="604" t="s">
        <v>55</v>
      </c>
      <c r="B4" s="604"/>
      <c r="C4" s="604"/>
      <c r="D4" s="604"/>
      <c r="E4" s="604"/>
      <c r="F4" s="604"/>
      <c r="G4" s="604"/>
      <c r="H4" s="604"/>
      <c r="I4" s="604"/>
      <c r="J4" s="604"/>
      <c r="K4" s="604"/>
      <c r="L4" s="604"/>
      <c r="M4" s="604"/>
      <c r="N4" s="604"/>
      <c r="O4" s="604"/>
      <c r="P4" s="604"/>
      <c r="Q4" s="604"/>
      <c r="R4" s="604"/>
      <c r="S4" s="604"/>
      <c r="T4" s="604"/>
      <c r="U4" s="604"/>
      <c r="V4" s="604"/>
      <c r="W4" s="604"/>
      <c r="X4" s="604"/>
    </row>
    <row r="5" spans="1:24" hidden="1" x14ac:dyDescent="0.2">
      <c r="A5" s="604" t="s">
        <v>56</v>
      </c>
      <c r="B5" s="604"/>
      <c r="C5" s="604"/>
      <c r="D5" s="604"/>
      <c r="E5" s="604"/>
      <c r="F5" s="604"/>
      <c r="G5" s="604"/>
      <c r="H5" s="604"/>
      <c r="I5" s="604"/>
      <c r="J5" s="604"/>
      <c r="K5" s="604"/>
      <c r="L5" s="604"/>
      <c r="M5" s="604"/>
      <c r="N5" s="604"/>
      <c r="O5" s="604"/>
      <c r="P5" s="604"/>
      <c r="Q5" s="604"/>
      <c r="R5" s="604"/>
      <c r="S5" s="604"/>
      <c r="T5" s="604"/>
      <c r="U5" s="604"/>
      <c r="V5" s="604"/>
      <c r="W5" s="604"/>
      <c r="X5" s="604"/>
    </row>
    <row r="6" spans="1:24" x14ac:dyDescent="0.2">
      <c r="A6" s="604" t="s">
        <v>57</v>
      </c>
      <c r="B6" s="604"/>
      <c r="C6" s="604"/>
      <c r="D6" s="604"/>
      <c r="E6" s="604"/>
      <c r="F6" s="604"/>
      <c r="G6" s="604"/>
      <c r="H6" s="604"/>
      <c r="I6" s="604"/>
      <c r="J6" s="604"/>
      <c r="K6" s="604"/>
      <c r="L6" s="604"/>
      <c r="M6" s="604"/>
      <c r="N6" s="604"/>
      <c r="O6" s="604"/>
      <c r="P6" s="604"/>
      <c r="Q6" s="604"/>
      <c r="R6" s="604"/>
      <c r="S6" s="604"/>
      <c r="T6" s="604"/>
      <c r="U6" s="604"/>
      <c r="V6" s="604"/>
      <c r="W6" s="604"/>
      <c r="X6" s="604"/>
    </row>
    <row r="7" spans="1:24" hidden="1" x14ac:dyDescent="0.2">
      <c r="A7" s="604" t="s">
        <v>130</v>
      </c>
      <c r="B7" s="604"/>
      <c r="C7" s="604"/>
      <c r="D7" s="604"/>
      <c r="E7" s="604"/>
      <c r="F7" s="604"/>
      <c r="G7" s="604"/>
      <c r="H7" s="604"/>
      <c r="I7" s="604"/>
      <c r="J7" s="604"/>
      <c r="K7" s="604"/>
      <c r="L7" s="604"/>
      <c r="M7" s="604"/>
      <c r="N7" s="604"/>
      <c r="O7" s="604"/>
      <c r="P7" s="604"/>
      <c r="Q7" s="604"/>
      <c r="R7" s="604"/>
      <c r="S7" s="604"/>
      <c r="T7" s="604"/>
      <c r="U7" s="604"/>
      <c r="V7" s="604"/>
      <c r="W7" s="604"/>
      <c r="X7" s="604"/>
    </row>
    <row r="8" spans="1:24" x14ac:dyDescent="0.2">
      <c r="A8" s="179"/>
      <c r="B8" s="179"/>
      <c r="C8" s="179"/>
      <c r="D8" s="179"/>
      <c r="E8" s="179"/>
      <c r="F8" s="179"/>
      <c r="G8" s="179"/>
      <c r="H8" s="179"/>
      <c r="I8" s="179"/>
      <c r="J8" s="179"/>
      <c r="K8" s="179"/>
      <c r="L8" s="179"/>
      <c r="M8" s="179"/>
      <c r="N8" s="179"/>
      <c r="O8" s="179"/>
      <c r="P8" s="179"/>
      <c r="Q8" s="179"/>
      <c r="R8" s="179"/>
      <c r="S8" s="179"/>
      <c r="T8" s="179"/>
      <c r="U8" s="179"/>
      <c r="V8" s="179"/>
      <c r="W8" s="179"/>
      <c r="X8" s="179"/>
    </row>
    <row r="9" spans="1:24" x14ac:dyDescent="0.2">
      <c r="A9" s="285" t="s">
        <v>423</v>
      </c>
      <c r="B9" s="286">
        <v>171</v>
      </c>
      <c r="C9" s="287" t="s">
        <v>957</v>
      </c>
      <c r="D9" s="299"/>
      <c r="E9" s="181"/>
      <c r="F9" s="181"/>
      <c r="G9" s="181"/>
      <c r="H9" s="181"/>
      <c r="I9" s="181"/>
      <c r="J9" s="181"/>
      <c r="K9" s="181"/>
      <c r="L9" s="181"/>
      <c r="M9" s="181"/>
      <c r="N9" s="181"/>
      <c r="O9" s="181"/>
      <c r="P9" s="181"/>
      <c r="Q9" s="181"/>
    </row>
    <row r="10" spans="1:24" x14ac:dyDescent="0.2">
      <c r="A10" s="285" t="s">
        <v>1</v>
      </c>
      <c r="B10" s="286">
        <v>11</v>
      </c>
      <c r="C10" s="287" t="s">
        <v>958</v>
      </c>
      <c r="D10" s="299"/>
      <c r="E10" s="181"/>
      <c r="F10" s="181"/>
      <c r="G10" s="181"/>
      <c r="H10" s="181"/>
      <c r="I10" s="181"/>
      <c r="J10" s="181"/>
      <c r="K10" s="181"/>
      <c r="L10" s="182"/>
      <c r="M10" s="182"/>
      <c r="N10" s="182"/>
      <c r="O10" s="182"/>
      <c r="P10" s="182"/>
      <c r="Q10" s="182"/>
    </row>
    <row r="11" spans="1:24" x14ac:dyDescent="0.2">
      <c r="A11" s="285" t="s">
        <v>426</v>
      </c>
      <c r="B11" s="286">
        <v>3</v>
      </c>
      <c r="C11" s="287" t="s">
        <v>975</v>
      </c>
      <c r="D11" s="299"/>
      <c r="E11" s="181"/>
      <c r="F11" s="181"/>
      <c r="G11" s="181"/>
      <c r="H11" s="181"/>
      <c r="I11" s="181"/>
      <c r="J11" s="181"/>
      <c r="K11" s="181"/>
      <c r="L11" s="182"/>
      <c r="M11" s="182"/>
      <c r="N11" s="182"/>
      <c r="O11" s="182"/>
      <c r="Q11" s="182"/>
    </row>
    <row r="12" spans="1:24" x14ac:dyDescent="0.2">
      <c r="A12" s="285" t="s">
        <v>7</v>
      </c>
      <c r="B12" s="289">
        <v>22</v>
      </c>
      <c r="C12" s="287" t="s">
        <v>976</v>
      </c>
      <c r="D12" s="299"/>
      <c r="E12" s="181"/>
      <c r="F12" s="181"/>
      <c r="G12" s="181"/>
      <c r="H12" s="181"/>
      <c r="I12" s="181"/>
      <c r="J12" s="181"/>
      <c r="K12" s="181"/>
      <c r="L12" s="182"/>
      <c r="M12" s="182"/>
      <c r="N12" s="182"/>
      <c r="O12" s="182"/>
      <c r="P12" s="182"/>
      <c r="Q12" s="182"/>
    </row>
    <row r="13" spans="1:24" x14ac:dyDescent="0.2">
      <c r="A13" s="285" t="s">
        <v>411</v>
      </c>
      <c r="B13" s="286">
        <v>2</v>
      </c>
      <c r="C13" s="287" t="s">
        <v>977</v>
      </c>
      <c r="D13" s="299"/>
      <c r="E13" s="181"/>
      <c r="F13" s="181"/>
      <c r="G13" s="181"/>
      <c r="H13" s="181"/>
      <c r="I13" s="181"/>
      <c r="J13" s="181"/>
      <c r="K13" s="181"/>
      <c r="L13" s="182"/>
      <c r="M13" s="182"/>
      <c r="N13" s="182"/>
      <c r="O13" s="182"/>
      <c r="P13" s="182"/>
      <c r="Q13" s="182"/>
    </row>
    <row r="14" spans="1:24" x14ac:dyDescent="0.2">
      <c r="A14" s="181"/>
      <c r="B14" s="181"/>
      <c r="C14" s="181"/>
      <c r="D14" s="181"/>
      <c r="E14" s="181"/>
      <c r="F14" s="181"/>
      <c r="G14" s="181"/>
      <c r="H14" s="181"/>
      <c r="I14" s="181"/>
      <c r="J14" s="181"/>
      <c r="K14" s="181"/>
      <c r="L14" s="182"/>
      <c r="M14" s="182"/>
      <c r="N14" s="182"/>
      <c r="O14" s="182"/>
      <c r="P14" s="182"/>
      <c r="Q14" s="182"/>
      <c r="T14"/>
      <c r="U14" s="211"/>
    </row>
    <row r="15" spans="1:24" x14ac:dyDescent="0.2">
      <c r="A15" s="894" t="s">
        <v>4</v>
      </c>
      <c r="B15" s="604"/>
      <c r="C15" s="604"/>
      <c r="D15" s="604"/>
      <c r="E15" s="604"/>
      <c r="F15" s="604"/>
      <c r="G15" s="604"/>
      <c r="H15" s="604"/>
      <c r="I15" s="604"/>
      <c r="J15" s="604"/>
      <c r="K15" s="604"/>
      <c r="L15" s="604"/>
      <c r="M15" s="604"/>
      <c r="N15" s="604"/>
      <c r="O15" s="604"/>
      <c r="P15" s="604"/>
      <c r="Q15" s="604"/>
      <c r="R15" s="604"/>
      <c r="S15" s="604"/>
      <c r="T15" s="604"/>
      <c r="U15" s="604"/>
    </row>
    <row r="16" spans="1:24" ht="12.75" customHeight="1" x14ac:dyDescent="0.2">
      <c r="A16" s="895" t="s">
        <v>978</v>
      </c>
      <c r="B16" s="896"/>
      <c r="C16" s="896"/>
      <c r="D16" s="896"/>
      <c r="E16" s="896"/>
      <c r="F16" s="896"/>
      <c r="G16" s="896"/>
      <c r="H16" s="896"/>
      <c r="I16" s="896"/>
      <c r="J16" s="896"/>
      <c r="K16" s="896"/>
      <c r="L16" s="896"/>
      <c r="M16" s="896"/>
      <c r="N16" s="896"/>
      <c r="O16" s="896"/>
      <c r="P16" s="896"/>
      <c r="Q16" s="896"/>
      <c r="R16" s="896"/>
      <c r="S16" s="896"/>
      <c r="T16" s="896"/>
      <c r="U16" s="896"/>
      <c r="V16" s="896"/>
      <c r="W16" s="896"/>
      <c r="X16" s="896"/>
    </row>
    <row r="17" spans="1:24" x14ac:dyDescent="0.2">
      <c r="A17" s="182"/>
      <c r="B17" s="182"/>
      <c r="C17" s="182"/>
      <c r="D17" s="182"/>
      <c r="E17" s="182"/>
      <c r="F17" s="182"/>
      <c r="G17" s="182"/>
      <c r="H17" s="182"/>
      <c r="I17" s="182"/>
      <c r="J17" s="182"/>
      <c r="K17" s="182"/>
      <c r="L17" s="182"/>
      <c r="M17" s="182"/>
      <c r="N17" s="182"/>
      <c r="O17" s="182"/>
      <c r="P17" s="182"/>
      <c r="Q17" s="182"/>
    </row>
    <row r="18" spans="1:24" ht="12.75" customHeight="1" x14ac:dyDescent="0.2">
      <c r="A18" s="872" t="s">
        <v>5</v>
      </c>
      <c r="B18" s="873"/>
      <c r="C18" s="874"/>
      <c r="D18" s="875" t="s">
        <v>8</v>
      </c>
      <c r="E18" s="875" t="s">
        <v>18</v>
      </c>
      <c r="F18" s="866" t="s">
        <v>19</v>
      </c>
      <c r="G18" s="868"/>
      <c r="H18" s="866" t="s">
        <v>20</v>
      </c>
      <c r="I18" s="868"/>
      <c r="J18" s="872" t="s">
        <v>14</v>
      </c>
      <c r="K18" s="874"/>
      <c r="L18" s="872" t="s">
        <v>10</v>
      </c>
      <c r="M18" s="874"/>
      <c r="N18" s="872" t="s">
        <v>13</v>
      </c>
      <c r="O18" s="874"/>
      <c r="P18" s="872" t="s">
        <v>15</v>
      </c>
      <c r="Q18" s="874"/>
      <c r="R18" s="869" t="s">
        <v>28</v>
      </c>
      <c r="S18" s="869"/>
      <c r="T18" s="869"/>
      <c r="U18" s="881" t="s">
        <v>29</v>
      </c>
      <c r="V18" s="866" t="s">
        <v>31</v>
      </c>
      <c r="W18" s="867"/>
      <c r="X18" s="868"/>
    </row>
    <row r="19" spans="1:24" x14ac:dyDescent="0.2">
      <c r="A19" s="516" t="s">
        <v>17</v>
      </c>
      <c r="B19" s="869" t="s">
        <v>6</v>
      </c>
      <c r="C19" s="869"/>
      <c r="D19" s="876"/>
      <c r="E19" s="876"/>
      <c r="F19" s="517" t="s">
        <v>21</v>
      </c>
      <c r="G19" s="517" t="s">
        <v>22</v>
      </c>
      <c r="H19" s="517" t="s">
        <v>23</v>
      </c>
      <c r="I19" s="517" t="s">
        <v>24</v>
      </c>
      <c r="J19" s="518" t="s">
        <v>11</v>
      </c>
      <c r="K19" s="518" t="s">
        <v>12</v>
      </c>
      <c r="L19" s="518" t="s">
        <v>11</v>
      </c>
      <c r="M19" s="518" t="s">
        <v>12</v>
      </c>
      <c r="N19" s="518" t="s">
        <v>11</v>
      </c>
      <c r="O19" s="518" t="s">
        <v>12</v>
      </c>
      <c r="P19" s="518" t="s">
        <v>11</v>
      </c>
      <c r="Q19" s="518" t="s">
        <v>12</v>
      </c>
      <c r="R19" s="518" t="s">
        <v>11</v>
      </c>
      <c r="S19" s="518" t="s">
        <v>12</v>
      </c>
      <c r="T19" s="518" t="s">
        <v>30</v>
      </c>
      <c r="U19" s="881"/>
      <c r="V19" s="517" t="s">
        <v>32</v>
      </c>
      <c r="W19" s="517" t="s">
        <v>33</v>
      </c>
      <c r="X19" s="517" t="s">
        <v>34</v>
      </c>
    </row>
    <row r="20" spans="1:24" ht="51" customHeight="1" x14ac:dyDescent="0.2">
      <c r="A20" s="476">
        <v>1</v>
      </c>
      <c r="B20" s="897" t="s">
        <v>979</v>
      </c>
      <c r="C20" s="898"/>
      <c r="D20" s="471" t="s">
        <v>550</v>
      </c>
      <c r="E20" s="471">
        <v>30</v>
      </c>
      <c r="F20" s="535">
        <f>$F$25*E20/100</f>
        <v>5088817.8</v>
      </c>
      <c r="G20" s="535">
        <f>$G$25*E20/100</f>
        <v>3180477.9</v>
      </c>
      <c r="H20" s="521">
        <f>J20+L20+N20+P20</f>
        <v>273</v>
      </c>
      <c r="I20" s="521">
        <f>K20+M20+O20+Q20</f>
        <v>272</v>
      </c>
      <c r="J20" s="476">
        <v>90</v>
      </c>
      <c r="K20" s="478">
        <v>90</v>
      </c>
      <c r="L20" s="476">
        <v>91</v>
      </c>
      <c r="M20" s="479">
        <v>90</v>
      </c>
      <c r="N20" s="476">
        <v>92</v>
      </c>
      <c r="O20" s="479">
        <v>92</v>
      </c>
      <c r="P20" s="476"/>
      <c r="Q20" s="479"/>
      <c r="R20" s="523">
        <f>J20+L20+N20+P20</f>
        <v>273</v>
      </c>
      <c r="S20" s="523">
        <f>K20+M20+O20+Q20</f>
        <v>272</v>
      </c>
      <c r="T20" s="523">
        <f>S20-R20</f>
        <v>-1</v>
      </c>
      <c r="U20" s="536"/>
      <c r="V20" s="479">
        <f>O20/N20*100</f>
        <v>100</v>
      </c>
      <c r="W20" s="479">
        <f>G20/F20*100</f>
        <v>62.499347097866234</v>
      </c>
      <c r="X20" s="479">
        <f>W20/V20*100</f>
        <v>62.499347097866234</v>
      </c>
    </row>
    <row r="21" spans="1:24" ht="81" customHeight="1" x14ac:dyDescent="0.2">
      <c r="A21" s="476">
        <v>2</v>
      </c>
      <c r="B21" s="897" t="s">
        <v>980</v>
      </c>
      <c r="C21" s="898"/>
      <c r="D21" s="537" t="s">
        <v>45</v>
      </c>
      <c r="E21" s="471">
        <v>20</v>
      </c>
      <c r="F21" s="535">
        <f t="shared" ref="F21:F24" si="0">$F$25*E21/100</f>
        <v>3392545.2</v>
      </c>
      <c r="G21" s="535">
        <f t="shared" ref="G21:G24" si="1">$G$25*E21/100</f>
        <v>2120318.6</v>
      </c>
      <c r="H21" s="521">
        <f t="shared" ref="H21:I24" si="2">J21+L21+N21+P21</f>
        <v>9</v>
      </c>
      <c r="I21" s="521">
        <f t="shared" si="2"/>
        <v>9</v>
      </c>
      <c r="J21" s="476">
        <v>3</v>
      </c>
      <c r="K21" s="478">
        <v>3</v>
      </c>
      <c r="L21" s="476">
        <v>3</v>
      </c>
      <c r="M21" s="479">
        <v>3</v>
      </c>
      <c r="N21" s="476">
        <v>3</v>
      </c>
      <c r="O21" s="479">
        <v>3</v>
      </c>
      <c r="P21" s="476"/>
      <c r="Q21" s="479"/>
      <c r="R21" s="523">
        <f t="shared" ref="R21:S25" si="3">J21+L21+N21+P21</f>
        <v>9</v>
      </c>
      <c r="S21" s="523">
        <f t="shared" si="3"/>
        <v>9</v>
      </c>
      <c r="T21" s="523">
        <f t="shared" ref="T21:T25" si="4">S21-R21</f>
        <v>0</v>
      </c>
      <c r="U21" s="536"/>
      <c r="V21" s="479">
        <f t="shared" ref="V21:V25" si="5">O21/N21*100</f>
        <v>100</v>
      </c>
      <c r="W21" s="479">
        <f t="shared" ref="W21:W25" si="6">G21/F21*100</f>
        <v>62.499347097866234</v>
      </c>
      <c r="X21" s="479">
        <f t="shared" ref="X21:X25" si="7">W21/V21*100</f>
        <v>62.499347097866234</v>
      </c>
    </row>
    <row r="22" spans="1:24" ht="51" customHeight="1" x14ac:dyDescent="0.2">
      <c r="A22" s="476">
        <v>3</v>
      </c>
      <c r="B22" s="897" t="s">
        <v>981</v>
      </c>
      <c r="C22" s="898"/>
      <c r="D22" s="471" t="s">
        <v>45</v>
      </c>
      <c r="E22" s="471">
        <v>20</v>
      </c>
      <c r="F22" s="535">
        <f t="shared" si="0"/>
        <v>3392545.2</v>
      </c>
      <c r="G22" s="535">
        <f t="shared" si="1"/>
        <v>2120318.6</v>
      </c>
      <c r="H22" s="521">
        <f t="shared" si="2"/>
        <v>9</v>
      </c>
      <c r="I22" s="521">
        <f t="shared" si="2"/>
        <v>9</v>
      </c>
      <c r="J22" s="476">
        <v>3</v>
      </c>
      <c r="K22" s="478">
        <v>3</v>
      </c>
      <c r="L22" s="476">
        <v>3</v>
      </c>
      <c r="M22" s="479">
        <v>3</v>
      </c>
      <c r="N22" s="476">
        <v>3</v>
      </c>
      <c r="O22" s="479">
        <v>3</v>
      </c>
      <c r="P22" s="476"/>
      <c r="Q22" s="479"/>
      <c r="R22" s="523">
        <f t="shared" si="3"/>
        <v>9</v>
      </c>
      <c r="S22" s="523">
        <f t="shared" si="3"/>
        <v>9</v>
      </c>
      <c r="T22" s="523">
        <f t="shared" si="4"/>
        <v>0</v>
      </c>
      <c r="U22" s="536"/>
      <c r="V22" s="479">
        <f t="shared" si="5"/>
        <v>100</v>
      </c>
      <c r="W22" s="479">
        <f t="shared" si="6"/>
        <v>62.499347097866234</v>
      </c>
      <c r="X22" s="479">
        <f t="shared" si="7"/>
        <v>62.499347097866234</v>
      </c>
    </row>
    <row r="23" spans="1:24" ht="51" customHeight="1" x14ac:dyDescent="0.2">
      <c r="A23" s="476">
        <v>4</v>
      </c>
      <c r="B23" s="897" t="s">
        <v>982</v>
      </c>
      <c r="C23" s="898"/>
      <c r="D23" s="471" t="s">
        <v>45</v>
      </c>
      <c r="E23" s="471">
        <v>10</v>
      </c>
      <c r="F23" s="535">
        <f t="shared" si="0"/>
        <v>1696272.6</v>
      </c>
      <c r="G23" s="535">
        <f t="shared" si="1"/>
        <v>1060159.3</v>
      </c>
      <c r="H23" s="521">
        <f t="shared" si="2"/>
        <v>9</v>
      </c>
      <c r="I23" s="521">
        <f t="shared" si="2"/>
        <v>9</v>
      </c>
      <c r="J23" s="476">
        <v>3</v>
      </c>
      <c r="K23" s="478">
        <v>3</v>
      </c>
      <c r="L23" s="476">
        <v>3</v>
      </c>
      <c r="M23" s="479">
        <v>3</v>
      </c>
      <c r="N23" s="476">
        <v>3</v>
      </c>
      <c r="O23" s="479">
        <v>3</v>
      </c>
      <c r="P23" s="476"/>
      <c r="Q23" s="479"/>
      <c r="R23" s="523">
        <f t="shared" si="3"/>
        <v>9</v>
      </c>
      <c r="S23" s="523">
        <f t="shared" si="3"/>
        <v>9</v>
      </c>
      <c r="T23" s="523">
        <f t="shared" si="4"/>
        <v>0</v>
      </c>
      <c r="U23" s="536"/>
      <c r="V23" s="479">
        <f t="shared" si="5"/>
        <v>100</v>
      </c>
      <c r="W23" s="479">
        <f t="shared" si="6"/>
        <v>62.499347097866234</v>
      </c>
      <c r="X23" s="479">
        <f t="shared" si="7"/>
        <v>62.499347097866234</v>
      </c>
    </row>
    <row r="24" spans="1:24" ht="60" customHeight="1" x14ac:dyDescent="0.2">
      <c r="A24" s="476">
        <v>5</v>
      </c>
      <c r="B24" s="897" t="s">
        <v>983</v>
      </c>
      <c r="C24" s="898"/>
      <c r="D24" s="471" t="s">
        <v>45</v>
      </c>
      <c r="E24" s="471">
        <v>20</v>
      </c>
      <c r="F24" s="535">
        <f t="shared" si="0"/>
        <v>3392545.2</v>
      </c>
      <c r="G24" s="535">
        <f t="shared" si="1"/>
        <v>2120318.6</v>
      </c>
      <c r="H24" s="521">
        <f t="shared" si="2"/>
        <v>9</v>
      </c>
      <c r="I24" s="521">
        <f t="shared" si="2"/>
        <v>9</v>
      </c>
      <c r="J24" s="476">
        <v>3</v>
      </c>
      <c r="K24" s="478">
        <v>3</v>
      </c>
      <c r="L24" s="476">
        <v>3</v>
      </c>
      <c r="M24" s="479">
        <v>3</v>
      </c>
      <c r="N24" s="476">
        <v>3</v>
      </c>
      <c r="O24" s="479">
        <v>3</v>
      </c>
      <c r="P24" s="476"/>
      <c r="Q24" s="479"/>
      <c r="R24" s="523">
        <f t="shared" si="3"/>
        <v>9</v>
      </c>
      <c r="S24" s="523">
        <f t="shared" si="3"/>
        <v>9</v>
      </c>
      <c r="T24" s="523">
        <f t="shared" si="4"/>
        <v>0</v>
      </c>
      <c r="U24" s="536"/>
      <c r="V24" s="479">
        <f t="shared" si="5"/>
        <v>100</v>
      </c>
      <c r="W24" s="479">
        <f t="shared" si="6"/>
        <v>62.499347097866234</v>
      </c>
      <c r="X24" s="479">
        <f t="shared" si="7"/>
        <v>62.499347097866234</v>
      </c>
    </row>
    <row r="25" spans="1:24" s="181" customFormat="1" ht="19.5" customHeight="1" x14ac:dyDescent="0.2">
      <c r="A25" s="884" t="s">
        <v>25</v>
      </c>
      <c r="B25" s="885"/>
      <c r="C25" s="886"/>
      <c r="D25" s="471"/>
      <c r="E25" s="471">
        <f>SUM(E20:E24)</f>
        <v>100</v>
      </c>
      <c r="F25" s="538">
        <v>16962726</v>
      </c>
      <c r="G25" s="533">
        <v>10601593</v>
      </c>
      <c r="H25" s="471">
        <f t="shared" ref="H25:Q25" si="8">SUM(H20:H24)</f>
        <v>309</v>
      </c>
      <c r="I25" s="471">
        <f t="shared" si="8"/>
        <v>308</v>
      </c>
      <c r="J25" s="471">
        <f t="shared" si="8"/>
        <v>102</v>
      </c>
      <c r="K25" s="471">
        <f t="shared" si="8"/>
        <v>102</v>
      </c>
      <c r="L25" s="519">
        <f>SUM(L20:L24)</f>
        <v>103</v>
      </c>
      <c r="M25" s="471">
        <f t="shared" si="8"/>
        <v>102</v>
      </c>
      <c r="N25" s="471">
        <f t="shared" si="8"/>
        <v>104</v>
      </c>
      <c r="O25" s="471">
        <f t="shared" si="8"/>
        <v>104</v>
      </c>
      <c r="P25" s="471">
        <f t="shared" si="8"/>
        <v>0</v>
      </c>
      <c r="Q25" s="471">
        <f t="shared" si="8"/>
        <v>0</v>
      </c>
      <c r="R25" s="477">
        <f t="shared" si="3"/>
        <v>309</v>
      </c>
      <c r="S25" s="477">
        <f t="shared" si="3"/>
        <v>308</v>
      </c>
      <c r="T25" s="477">
        <f t="shared" si="4"/>
        <v>-1</v>
      </c>
      <c r="U25" s="477"/>
      <c r="V25" s="479">
        <f t="shared" si="5"/>
        <v>100</v>
      </c>
      <c r="W25" s="479">
        <f t="shared" si="6"/>
        <v>62.499347097866234</v>
      </c>
      <c r="X25" s="479">
        <f t="shared" si="7"/>
        <v>62.499347097866234</v>
      </c>
    </row>
    <row r="26" spans="1:24" s="182" customFormat="1" ht="12" x14ac:dyDescent="0.2">
      <c r="F26" s="208"/>
      <c r="L26" s="539"/>
    </row>
    <row r="27" spans="1:24" s="182" customFormat="1" ht="12" x14ac:dyDescent="0.2">
      <c r="B27" s="209" t="s">
        <v>26</v>
      </c>
      <c r="F27" s="208"/>
      <c r="H27" s="182" t="s">
        <v>27</v>
      </c>
      <c r="L27" s="540"/>
    </row>
    <row r="28" spans="1:24" x14ac:dyDescent="0.2">
      <c r="L28" s="541"/>
    </row>
    <row r="29" spans="1:24" x14ac:dyDescent="0.2">
      <c r="L29" s="541"/>
    </row>
  </sheetData>
  <mergeCells count="28">
    <mergeCell ref="A25:C25"/>
    <mergeCell ref="N18:O18"/>
    <mergeCell ref="P18:Q18"/>
    <mergeCell ref="R18:T18"/>
    <mergeCell ref="U18:U19"/>
    <mergeCell ref="B20:C20"/>
    <mergeCell ref="B21:C21"/>
    <mergeCell ref="B22:C22"/>
    <mergeCell ref="B23:C23"/>
    <mergeCell ref="B24:C24"/>
    <mergeCell ref="V18:X18"/>
    <mergeCell ref="B19:C19"/>
    <mergeCell ref="A7:X7"/>
    <mergeCell ref="A15:U15"/>
    <mergeCell ref="A16:X16"/>
    <mergeCell ref="A18:C18"/>
    <mergeCell ref="D18:D19"/>
    <mergeCell ref="E18:E19"/>
    <mergeCell ref="F18:G18"/>
    <mergeCell ref="H18:I18"/>
    <mergeCell ref="J18:K18"/>
    <mergeCell ref="L18:M18"/>
    <mergeCell ref="A6:X6"/>
    <mergeCell ref="A1:X1"/>
    <mergeCell ref="A2:X2"/>
    <mergeCell ref="A3:X3"/>
    <mergeCell ref="A4:X4"/>
    <mergeCell ref="A5:X5"/>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2"/>
  <sheetViews>
    <sheetView topLeftCell="A24" workbookViewId="0">
      <selection activeCell="G29" sqref="G29"/>
    </sheetView>
  </sheetViews>
  <sheetFormatPr baseColWidth="10" defaultRowHeight="12.75" x14ac:dyDescent="0.2"/>
  <cols>
    <col min="1" max="1" width="10.85546875" style="35" customWidth="1"/>
    <col min="2" max="2" width="6.7109375" style="35" customWidth="1"/>
    <col min="3" max="3" width="40.7109375" style="35" customWidth="1"/>
    <col min="4" max="4" width="11.42578125" style="35"/>
    <col min="5" max="5" width="10.42578125" style="35" customWidth="1"/>
    <col min="6" max="6" width="11.5703125" style="35" customWidth="1"/>
    <col min="7" max="7" width="11.140625" style="35" customWidth="1"/>
    <col min="8" max="8" width="10.85546875" style="35" hidden="1" customWidth="1"/>
    <col min="9" max="11" width="9.28515625" style="35" hidden="1" customWidth="1"/>
    <col min="12" max="12" width="9.5703125" style="35" hidden="1" customWidth="1"/>
    <col min="13" max="13" width="9.28515625" style="35" hidden="1" customWidth="1"/>
    <col min="14" max="14" width="9.7109375" style="35" customWidth="1"/>
    <col min="15" max="15" width="9.28515625" style="35" customWidth="1"/>
    <col min="16" max="16" width="9.5703125" style="35" hidden="1" customWidth="1"/>
    <col min="17" max="20" width="9.28515625" style="35" hidden="1" customWidth="1"/>
    <col min="21" max="21" width="20.7109375" style="35" customWidth="1"/>
    <col min="22" max="24" width="8.85546875" style="35" customWidth="1"/>
    <col min="25" max="16384" width="11.42578125" style="35"/>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53</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23"/>
      <c r="B8" s="23"/>
      <c r="C8" s="23"/>
      <c r="D8" s="23"/>
      <c r="E8" s="23"/>
      <c r="F8" s="23"/>
      <c r="G8" s="23"/>
      <c r="H8" s="23"/>
      <c r="I8" s="23"/>
      <c r="J8" s="23"/>
      <c r="K8" s="23"/>
      <c r="L8" s="23"/>
      <c r="M8" s="23"/>
      <c r="N8" s="23"/>
      <c r="O8" s="23"/>
      <c r="P8" s="23"/>
      <c r="Q8" s="23"/>
      <c r="R8" s="23"/>
      <c r="S8" s="23"/>
      <c r="T8" s="23"/>
      <c r="U8" s="23"/>
      <c r="V8" s="23"/>
      <c r="W8" s="23"/>
      <c r="X8" s="23"/>
    </row>
    <row r="9" spans="1:24" x14ac:dyDescent="0.2">
      <c r="A9" s="285" t="s">
        <v>423</v>
      </c>
      <c r="B9" s="286">
        <v>185</v>
      </c>
      <c r="C9" s="287" t="s">
        <v>1001</v>
      </c>
      <c r="D9" s="299"/>
      <c r="E9" s="1"/>
      <c r="F9" s="1"/>
      <c r="G9" s="1"/>
      <c r="H9" s="1"/>
      <c r="I9" s="1"/>
      <c r="J9" s="1"/>
      <c r="K9" s="1"/>
      <c r="L9" s="1"/>
      <c r="M9" s="1"/>
      <c r="N9" s="1"/>
      <c r="O9" s="1"/>
      <c r="P9" s="1"/>
      <c r="Q9" s="1"/>
    </row>
    <row r="10" spans="1:24" x14ac:dyDescent="0.2">
      <c r="A10" s="285" t="s">
        <v>1</v>
      </c>
      <c r="B10" s="286">
        <v>12</v>
      </c>
      <c r="C10" s="287" t="s">
        <v>1002</v>
      </c>
      <c r="D10" s="299"/>
      <c r="E10" s="1"/>
      <c r="F10" s="1"/>
      <c r="G10" s="1"/>
      <c r="H10" s="1"/>
      <c r="I10" s="1"/>
      <c r="J10" s="1"/>
      <c r="K10" s="1"/>
      <c r="L10" s="4"/>
      <c r="M10" s="4"/>
      <c r="N10" s="4"/>
      <c r="O10" s="4"/>
      <c r="P10" s="4"/>
      <c r="Q10" s="4"/>
    </row>
    <row r="11" spans="1:24" x14ac:dyDescent="0.2">
      <c r="A11" s="285" t="s">
        <v>426</v>
      </c>
      <c r="B11" s="286">
        <v>1</v>
      </c>
      <c r="C11" s="287" t="s">
        <v>1003</v>
      </c>
      <c r="D11" s="299"/>
      <c r="E11" s="1"/>
      <c r="F11" s="1"/>
      <c r="G11" s="1"/>
      <c r="H11" s="1"/>
      <c r="I11" s="1"/>
      <c r="J11" s="1"/>
      <c r="K11" s="1"/>
      <c r="L11" s="4"/>
      <c r="M11" s="4"/>
      <c r="N11" s="4"/>
      <c r="O11" s="4"/>
      <c r="P11" s="4"/>
      <c r="Q11" s="4"/>
    </row>
    <row r="12" spans="1:24" x14ac:dyDescent="0.2">
      <c r="A12" s="285" t="s">
        <v>7</v>
      </c>
      <c r="B12" s="289">
        <v>38</v>
      </c>
      <c r="C12" s="287" t="s">
        <v>442</v>
      </c>
      <c r="D12" s="299"/>
      <c r="E12" s="1"/>
      <c r="F12" s="1"/>
      <c r="G12" s="1"/>
      <c r="H12" s="1"/>
      <c r="I12" s="1"/>
      <c r="J12" s="1"/>
      <c r="K12" s="1"/>
      <c r="M12" s="4"/>
      <c r="N12" s="4"/>
      <c r="O12" s="4"/>
      <c r="P12" s="4"/>
      <c r="Q12" s="4"/>
    </row>
    <row r="13" spans="1:24" x14ac:dyDescent="0.2">
      <c r="A13" s="285" t="s">
        <v>411</v>
      </c>
      <c r="B13" s="286">
        <v>10</v>
      </c>
      <c r="C13" s="287" t="s">
        <v>1004</v>
      </c>
      <c r="D13" s="299"/>
      <c r="E13" s="1"/>
      <c r="F13" s="1"/>
      <c r="G13" s="1"/>
      <c r="H13" s="1"/>
      <c r="I13" s="1"/>
      <c r="J13" s="1"/>
      <c r="K13" s="1"/>
      <c r="L13" s="4"/>
      <c r="M13" s="4"/>
      <c r="N13" s="4"/>
      <c r="O13" s="4"/>
      <c r="P13" s="4"/>
      <c r="Q13" s="4"/>
    </row>
    <row r="14" spans="1:24" x14ac:dyDescent="0.2">
      <c r="A14" s="1"/>
      <c r="B14" s="1"/>
      <c r="C14" s="1"/>
      <c r="D14" s="1"/>
      <c r="E14" s="1"/>
      <c r="F14" s="1"/>
      <c r="G14" s="1"/>
      <c r="H14" s="1"/>
      <c r="I14" s="1"/>
      <c r="J14" s="1"/>
      <c r="K14" s="1"/>
      <c r="L14" s="4"/>
      <c r="M14" s="4"/>
      <c r="N14" s="4"/>
      <c r="O14" s="4"/>
      <c r="P14" s="4"/>
      <c r="Q14" s="4" t="s">
        <v>40</v>
      </c>
      <c r="U14" s="117"/>
    </row>
    <row r="15" spans="1:24" x14ac:dyDescent="0.2">
      <c r="A15" s="591" t="s">
        <v>4</v>
      </c>
      <c r="B15" s="591"/>
      <c r="C15" s="591"/>
      <c r="D15" s="591"/>
      <c r="E15" s="591"/>
      <c r="F15" s="591"/>
      <c r="G15" s="591"/>
      <c r="H15" s="591"/>
      <c r="I15" s="591"/>
      <c r="J15" s="591"/>
      <c r="K15" s="591"/>
      <c r="L15" s="591"/>
      <c r="M15" s="591"/>
      <c r="N15" s="591"/>
      <c r="O15" s="591"/>
      <c r="P15" s="591"/>
      <c r="Q15" s="591"/>
      <c r="R15" s="591"/>
      <c r="S15" s="591"/>
      <c r="T15" s="591"/>
      <c r="U15" s="591"/>
      <c r="V15" s="591"/>
      <c r="W15" s="591"/>
      <c r="X15" s="591"/>
    </row>
    <row r="16" spans="1:24" ht="42.75" customHeight="1" x14ac:dyDescent="0.2">
      <c r="A16" s="592" t="s">
        <v>1005</v>
      </c>
      <c r="B16" s="592"/>
      <c r="C16" s="592"/>
      <c r="D16" s="592"/>
      <c r="E16" s="592"/>
      <c r="F16" s="592"/>
      <c r="G16" s="592"/>
      <c r="H16" s="592"/>
      <c r="I16" s="592"/>
      <c r="J16" s="592"/>
      <c r="K16" s="592"/>
      <c r="L16" s="592"/>
      <c r="M16" s="592"/>
      <c r="N16" s="592"/>
      <c r="O16" s="592"/>
      <c r="P16" s="592"/>
      <c r="Q16" s="592"/>
      <c r="R16" s="592"/>
      <c r="S16" s="592"/>
      <c r="T16" s="592"/>
      <c r="U16" s="592"/>
      <c r="V16" s="592"/>
      <c r="W16" s="592"/>
      <c r="X16" s="592"/>
    </row>
    <row r="17" spans="1:24" x14ac:dyDescent="0.2">
      <c r="A17" s="4"/>
      <c r="B17" s="4"/>
      <c r="C17" s="4"/>
      <c r="D17" s="4"/>
      <c r="E17" s="4"/>
      <c r="F17" s="4"/>
      <c r="G17" s="4"/>
      <c r="H17" s="4"/>
      <c r="I17" s="4"/>
      <c r="J17" s="4"/>
      <c r="K17" s="4"/>
      <c r="L17" s="4"/>
      <c r="M17" s="4"/>
      <c r="N17" s="4"/>
      <c r="O17" s="4"/>
      <c r="P17" s="4"/>
      <c r="Q17" s="4"/>
    </row>
    <row r="18" spans="1:24" ht="14.25" customHeight="1" x14ac:dyDescent="0.2">
      <c r="A18" s="588" t="s">
        <v>5</v>
      </c>
      <c r="B18" s="589"/>
      <c r="C18" s="590"/>
      <c r="D18" s="578" t="s">
        <v>8</v>
      </c>
      <c r="E18" s="578" t="s">
        <v>18</v>
      </c>
      <c r="F18" s="580" t="s">
        <v>19</v>
      </c>
      <c r="G18" s="581"/>
      <c r="H18" s="580" t="s">
        <v>20</v>
      </c>
      <c r="I18" s="581"/>
      <c r="J18" s="588" t="s">
        <v>14</v>
      </c>
      <c r="K18" s="590"/>
      <c r="L18" s="588" t="s">
        <v>10</v>
      </c>
      <c r="M18" s="590"/>
      <c r="N18" s="588" t="s">
        <v>13</v>
      </c>
      <c r="O18" s="590"/>
      <c r="P18" s="588" t="s">
        <v>15</v>
      </c>
      <c r="Q18" s="590"/>
      <c r="R18" s="586" t="s">
        <v>28</v>
      </c>
      <c r="S18" s="586"/>
      <c r="T18" s="586"/>
      <c r="U18" s="598" t="s">
        <v>29</v>
      </c>
      <c r="V18" s="580" t="s">
        <v>31</v>
      </c>
      <c r="W18" s="587"/>
      <c r="X18" s="581"/>
    </row>
    <row r="19" spans="1:24" ht="27" customHeight="1" x14ac:dyDescent="0.2">
      <c r="A19" s="26" t="s">
        <v>17</v>
      </c>
      <c r="B19" s="586" t="s">
        <v>6</v>
      </c>
      <c r="C19" s="586"/>
      <c r="D19" s="579"/>
      <c r="E19" s="579"/>
      <c r="F19" s="25" t="s">
        <v>21</v>
      </c>
      <c r="G19" s="25" t="s">
        <v>22</v>
      </c>
      <c r="H19" s="25" t="s">
        <v>23</v>
      </c>
      <c r="I19" s="25" t="s">
        <v>24</v>
      </c>
      <c r="J19" s="2" t="s">
        <v>11</v>
      </c>
      <c r="K19" s="2" t="s">
        <v>12</v>
      </c>
      <c r="L19" s="2" t="s">
        <v>11</v>
      </c>
      <c r="M19" s="2" t="s">
        <v>12</v>
      </c>
      <c r="N19" s="2" t="s">
        <v>11</v>
      </c>
      <c r="O19" s="2" t="s">
        <v>12</v>
      </c>
      <c r="P19" s="2" t="s">
        <v>11</v>
      </c>
      <c r="Q19" s="2" t="s">
        <v>12</v>
      </c>
      <c r="R19" s="2" t="s">
        <v>11</v>
      </c>
      <c r="S19" s="2" t="s">
        <v>12</v>
      </c>
      <c r="T19" s="2" t="s">
        <v>30</v>
      </c>
      <c r="U19" s="598"/>
      <c r="V19" s="25" t="s">
        <v>32</v>
      </c>
      <c r="W19" s="25" t="s">
        <v>33</v>
      </c>
      <c r="X19" s="25" t="s">
        <v>34</v>
      </c>
    </row>
    <row r="20" spans="1:24" ht="45" customHeight="1" x14ac:dyDescent="0.2">
      <c r="A20" s="546">
        <v>1</v>
      </c>
      <c r="B20" s="903" t="s">
        <v>1006</v>
      </c>
      <c r="C20" s="904"/>
      <c r="D20" s="546" t="s">
        <v>45</v>
      </c>
      <c r="E20" s="546">
        <v>15</v>
      </c>
      <c r="F20" s="28">
        <f t="shared" ref="F20:F25" si="0">$F$28*E20/100</f>
        <v>608888.55000000005</v>
      </c>
      <c r="G20" s="28">
        <f t="shared" ref="G20:G25" si="1">$G$28*E20/100</f>
        <v>360497.1</v>
      </c>
      <c r="H20" s="547">
        <f t="shared" ref="H20:I25" si="2">J20+L20+N20+P20</f>
        <v>9</v>
      </c>
      <c r="I20" s="548">
        <f t="shared" si="2"/>
        <v>9</v>
      </c>
      <c r="J20" s="546">
        <v>3</v>
      </c>
      <c r="K20" s="549">
        <v>3</v>
      </c>
      <c r="L20" s="546">
        <v>3</v>
      </c>
      <c r="M20" s="549">
        <v>3</v>
      </c>
      <c r="N20" s="550">
        <v>3</v>
      </c>
      <c r="O20" s="549">
        <v>3</v>
      </c>
      <c r="P20" s="546"/>
      <c r="Q20" s="547"/>
      <c r="R20" s="29">
        <f>J20+L20+N20+P20</f>
        <v>9</v>
      </c>
      <c r="S20" s="29">
        <f>K20+M20+O20+Q20</f>
        <v>9</v>
      </c>
      <c r="T20" s="29">
        <f>S20-R20</f>
        <v>0</v>
      </c>
      <c r="U20" s="30"/>
      <c r="V20" s="3">
        <f>O20/N20*100</f>
        <v>100</v>
      </c>
      <c r="W20" s="3">
        <f>G20/F20*100</f>
        <v>59.205761054301306</v>
      </c>
      <c r="X20" s="3">
        <f>W20/V20*100</f>
        <v>59.205761054301306</v>
      </c>
    </row>
    <row r="21" spans="1:24" ht="45" customHeight="1" x14ac:dyDescent="0.2">
      <c r="A21" s="546">
        <v>2</v>
      </c>
      <c r="B21" s="899" t="s">
        <v>1007</v>
      </c>
      <c r="C21" s="900"/>
      <c r="D21" s="546" t="s">
        <v>45</v>
      </c>
      <c r="E21" s="546">
        <v>15</v>
      </c>
      <c r="F21" s="28">
        <f t="shared" si="0"/>
        <v>608888.55000000005</v>
      </c>
      <c r="G21" s="28">
        <f t="shared" si="1"/>
        <v>360497.1</v>
      </c>
      <c r="H21" s="547">
        <f t="shared" si="2"/>
        <v>9</v>
      </c>
      <c r="I21" s="548">
        <f t="shared" si="2"/>
        <v>9</v>
      </c>
      <c r="J21" s="546">
        <v>3</v>
      </c>
      <c r="K21" s="549">
        <v>3</v>
      </c>
      <c r="L21" s="546">
        <v>3</v>
      </c>
      <c r="M21" s="549">
        <v>3</v>
      </c>
      <c r="N21" s="550">
        <v>3</v>
      </c>
      <c r="O21" s="549">
        <v>3</v>
      </c>
      <c r="P21" s="546"/>
      <c r="Q21" s="547"/>
      <c r="R21" s="29">
        <f t="shared" ref="R21:S28" si="3">J21+L21+N21+P21</f>
        <v>9</v>
      </c>
      <c r="S21" s="29">
        <f t="shared" si="3"/>
        <v>9</v>
      </c>
      <c r="T21" s="29">
        <f t="shared" ref="T21:T28" si="4">S21-R21</f>
        <v>0</v>
      </c>
      <c r="U21" s="30"/>
      <c r="V21" s="3">
        <f t="shared" ref="V21:V28" si="5">O21/N21*100</f>
        <v>100</v>
      </c>
      <c r="W21" s="3">
        <f t="shared" ref="W21:W28" si="6">G21/F21*100</f>
        <v>59.205761054301306</v>
      </c>
      <c r="X21" s="3">
        <f t="shared" ref="X21:X28" si="7">W21/V21*100</f>
        <v>59.205761054301306</v>
      </c>
    </row>
    <row r="22" spans="1:24" ht="45" customHeight="1" x14ac:dyDescent="0.2">
      <c r="A22" s="546">
        <v>3</v>
      </c>
      <c r="B22" s="899" t="s">
        <v>1008</v>
      </c>
      <c r="C22" s="900"/>
      <c r="D22" s="546" t="s">
        <v>45</v>
      </c>
      <c r="E22" s="546">
        <v>18</v>
      </c>
      <c r="F22" s="28">
        <f t="shared" si="0"/>
        <v>730666.26</v>
      </c>
      <c r="G22" s="28">
        <f t="shared" si="1"/>
        <v>432596.52</v>
      </c>
      <c r="H22" s="547">
        <f t="shared" si="2"/>
        <v>3</v>
      </c>
      <c r="I22" s="548">
        <f t="shared" si="2"/>
        <v>3</v>
      </c>
      <c r="J22" s="546">
        <v>1</v>
      </c>
      <c r="K22" s="549">
        <v>1</v>
      </c>
      <c r="L22" s="546">
        <v>1</v>
      </c>
      <c r="M22" s="549">
        <v>1</v>
      </c>
      <c r="N22" s="550">
        <v>1</v>
      </c>
      <c r="O22" s="549">
        <v>1</v>
      </c>
      <c r="P22" s="546"/>
      <c r="Q22" s="547"/>
      <c r="R22" s="29">
        <f t="shared" si="3"/>
        <v>3</v>
      </c>
      <c r="S22" s="29">
        <f t="shared" si="3"/>
        <v>3</v>
      </c>
      <c r="T22" s="29">
        <f t="shared" si="4"/>
        <v>0</v>
      </c>
      <c r="U22" s="30"/>
      <c r="V22" s="3">
        <f t="shared" si="5"/>
        <v>100</v>
      </c>
      <c r="W22" s="3">
        <f t="shared" si="6"/>
        <v>59.20576105430132</v>
      </c>
      <c r="X22" s="3">
        <f t="shared" si="7"/>
        <v>59.20576105430132</v>
      </c>
    </row>
    <row r="23" spans="1:24" ht="45" customHeight="1" x14ac:dyDescent="0.2">
      <c r="A23" s="546">
        <v>4</v>
      </c>
      <c r="B23" s="899" t="s">
        <v>1009</v>
      </c>
      <c r="C23" s="900"/>
      <c r="D23" s="546" t="s">
        <v>1010</v>
      </c>
      <c r="E23" s="546">
        <v>19</v>
      </c>
      <c r="F23" s="28">
        <f t="shared" si="0"/>
        <v>771258.83</v>
      </c>
      <c r="G23" s="28">
        <f t="shared" si="1"/>
        <v>456629.66</v>
      </c>
      <c r="H23" s="547">
        <f t="shared" si="2"/>
        <v>9</v>
      </c>
      <c r="I23" s="548">
        <f t="shared" si="2"/>
        <v>9</v>
      </c>
      <c r="J23" s="546">
        <v>3</v>
      </c>
      <c r="K23" s="549">
        <v>3</v>
      </c>
      <c r="L23" s="546">
        <v>3</v>
      </c>
      <c r="M23" s="549">
        <v>3</v>
      </c>
      <c r="N23" s="550">
        <v>3</v>
      </c>
      <c r="O23" s="549">
        <v>3</v>
      </c>
      <c r="P23" s="546"/>
      <c r="Q23" s="547"/>
      <c r="R23" s="29">
        <f t="shared" si="3"/>
        <v>9</v>
      </c>
      <c r="S23" s="29">
        <f t="shared" si="3"/>
        <v>9</v>
      </c>
      <c r="T23" s="29">
        <f t="shared" si="4"/>
        <v>0</v>
      </c>
      <c r="U23" s="30"/>
      <c r="V23" s="3">
        <f t="shared" si="5"/>
        <v>100</v>
      </c>
      <c r="W23" s="3">
        <f t="shared" si="6"/>
        <v>59.20576105430132</v>
      </c>
      <c r="X23" s="3">
        <f t="shared" si="7"/>
        <v>59.20576105430132</v>
      </c>
    </row>
    <row r="24" spans="1:24" ht="45" customHeight="1" x14ac:dyDescent="0.2">
      <c r="A24" s="546">
        <v>5</v>
      </c>
      <c r="B24" s="899" t="s">
        <v>1011</v>
      </c>
      <c r="C24" s="900"/>
      <c r="D24" s="546" t="s">
        <v>1012</v>
      </c>
      <c r="E24" s="546">
        <v>23</v>
      </c>
      <c r="F24" s="28">
        <f t="shared" si="0"/>
        <v>933629.11</v>
      </c>
      <c r="G24" s="28">
        <f t="shared" si="1"/>
        <v>552762.22</v>
      </c>
      <c r="H24" s="547">
        <f t="shared" si="2"/>
        <v>9</v>
      </c>
      <c r="I24" s="548">
        <f t="shared" si="2"/>
        <v>9</v>
      </c>
      <c r="J24" s="546">
        <v>3</v>
      </c>
      <c r="K24" s="549">
        <v>3</v>
      </c>
      <c r="L24" s="546">
        <v>3</v>
      </c>
      <c r="M24" s="549">
        <v>3</v>
      </c>
      <c r="N24" s="550">
        <v>3</v>
      </c>
      <c r="O24" s="549">
        <v>3</v>
      </c>
      <c r="P24" s="546"/>
      <c r="Q24" s="547"/>
      <c r="R24" s="29">
        <f t="shared" si="3"/>
        <v>9</v>
      </c>
      <c r="S24" s="29">
        <f t="shared" si="3"/>
        <v>9</v>
      </c>
      <c r="T24" s="29">
        <f t="shared" si="4"/>
        <v>0</v>
      </c>
      <c r="U24" s="30"/>
      <c r="V24" s="3">
        <f t="shared" si="5"/>
        <v>100</v>
      </c>
      <c r="W24" s="3">
        <f t="shared" si="6"/>
        <v>59.205761054301306</v>
      </c>
      <c r="X24" s="3">
        <f t="shared" si="7"/>
        <v>59.205761054301306</v>
      </c>
    </row>
    <row r="25" spans="1:24" ht="45" customHeight="1" x14ac:dyDescent="0.2">
      <c r="A25" s="546">
        <v>6</v>
      </c>
      <c r="B25" s="899" t="s">
        <v>1013</v>
      </c>
      <c r="C25" s="900"/>
      <c r="D25" s="546" t="s">
        <v>45</v>
      </c>
      <c r="E25" s="546">
        <v>10</v>
      </c>
      <c r="F25" s="28">
        <f t="shared" si="0"/>
        <v>405925.7</v>
      </c>
      <c r="G25" s="28">
        <f t="shared" si="1"/>
        <v>240331.4</v>
      </c>
      <c r="H25" s="547">
        <f t="shared" si="2"/>
        <v>9</v>
      </c>
      <c r="I25" s="548">
        <f t="shared" si="2"/>
        <v>9</v>
      </c>
      <c r="J25" s="546">
        <v>3</v>
      </c>
      <c r="K25" s="549">
        <v>3</v>
      </c>
      <c r="L25" s="546">
        <v>3</v>
      </c>
      <c r="M25" s="549">
        <v>3</v>
      </c>
      <c r="N25" s="550">
        <v>3</v>
      </c>
      <c r="O25" s="549">
        <v>3</v>
      </c>
      <c r="P25" s="546"/>
      <c r="Q25" s="547"/>
      <c r="R25" s="29">
        <f t="shared" si="3"/>
        <v>9</v>
      </c>
      <c r="S25" s="29">
        <f t="shared" si="3"/>
        <v>9</v>
      </c>
      <c r="T25" s="29">
        <f t="shared" si="4"/>
        <v>0</v>
      </c>
      <c r="U25" s="30"/>
      <c r="V25" s="3">
        <f t="shared" si="5"/>
        <v>100</v>
      </c>
      <c r="W25" s="3">
        <f t="shared" si="6"/>
        <v>59.205761054301306</v>
      </c>
      <c r="X25" s="3">
        <f t="shared" si="7"/>
        <v>59.205761054301306</v>
      </c>
    </row>
    <row r="26" spans="1:24" ht="45" customHeight="1" x14ac:dyDescent="0.2">
      <c r="A26" s="546"/>
      <c r="B26" s="899"/>
      <c r="C26" s="900"/>
      <c r="D26" s="546"/>
      <c r="E26" s="546"/>
      <c r="F26" s="28"/>
      <c r="G26" s="28"/>
      <c r="H26" s="547"/>
      <c r="I26" s="548"/>
      <c r="J26" s="546"/>
      <c r="K26" s="549"/>
      <c r="L26" s="546"/>
      <c r="M26" s="549"/>
      <c r="N26" s="550"/>
      <c r="O26" s="549"/>
      <c r="P26" s="546"/>
      <c r="Q26" s="547"/>
      <c r="R26" s="29"/>
      <c r="S26" s="29"/>
      <c r="T26" s="29"/>
      <c r="U26" s="30"/>
      <c r="V26" s="3"/>
      <c r="W26" s="3"/>
      <c r="X26" s="3"/>
    </row>
    <row r="27" spans="1:24" ht="45" customHeight="1" x14ac:dyDescent="0.2">
      <c r="A27" s="546"/>
      <c r="B27" s="901"/>
      <c r="C27" s="902"/>
      <c r="D27" s="551"/>
      <c r="E27" s="551"/>
      <c r="F27" s="28"/>
      <c r="G27" s="28"/>
      <c r="H27" s="547"/>
      <c r="I27" s="548"/>
      <c r="J27" s="552"/>
      <c r="K27" s="553"/>
      <c r="L27" s="552"/>
      <c r="M27" s="547"/>
      <c r="N27" s="554"/>
      <c r="O27" s="547"/>
      <c r="P27" s="552"/>
      <c r="Q27" s="547"/>
      <c r="R27" s="29"/>
      <c r="S27" s="29"/>
      <c r="T27" s="29"/>
      <c r="U27" s="30"/>
      <c r="V27" s="3"/>
      <c r="W27" s="3"/>
      <c r="X27" s="3"/>
    </row>
    <row r="28" spans="1:24" s="1" customFormat="1" ht="36.75" customHeight="1" x14ac:dyDescent="0.2">
      <c r="A28" s="575" t="s">
        <v>25</v>
      </c>
      <c r="B28" s="576"/>
      <c r="C28" s="577"/>
      <c r="D28" s="9"/>
      <c r="E28" s="9">
        <f>SUM(E20:E27)</f>
        <v>100</v>
      </c>
      <c r="F28" s="56">
        <v>4059257</v>
      </c>
      <c r="G28" s="56">
        <v>2403314</v>
      </c>
      <c r="H28" s="9">
        <f t="shared" ref="H28:Q28" si="8">SUM(H20:H27)</f>
        <v>48</v>
      </c>
      <c r="I28" s="9">
        <f t="shared" si="8"/>
        <v>48</v>
      </c>
      <c r="J28" s="9">
        <f t="shared" si="8"/>
        <v>16</v>
      </c>
      <c r="K28" s="9">
        <f t="shared" si="8"/>
        <v>16</v>
      </c>
      <c r="L28" s="9">
        <f t="shared" si="8"/>
        <v>16</v>
      </c>
      <c r="M28" s="9">
        <f t="shared" si="8"/>
        <v>16</v>
      </c>
      <c r="N28" s="9">
        <f t="shared" si="8"/>
        <v>16</v>
      </c>
      <c r="O28" s="9">
        <f t="shared" si="8"/>
        <v>16</v>
      </c>
      <c r="P28" s="9">
        <f t="shared" si="8"/>
        <v>0</v>
      </c>
      <c r="Q28" s="9">
        <f t="shared" si="8"/>
        <v>0</v>
      </c>
      <c r="R28" s="8">
        <f t="shared" si="3"/>
        <v>48</v>
      </c>
      <c r="S28" s="8">
        <f t="shared" si="3"/>
        <v>48</v>
      </c>
      <c r="T28" s="8">
        <f t="shared" si="4"/>
        <v>0</v>
      </c>
      <c r="U28" s="8"/>
      <c r="V28" s="3">
        <f t="shared" si="5"/>
        <v>100</v>
      </c>
      <c r="W28" s="3">
        <f t="shared" si="6"/>
        <v>59.20576105430132</v>
      </c>
      <c r="X28" s="3">
        <f t="shared" si="7"/>
        <v>59.20576105430132</v>
      </c>
    </row>
    <row r="29" spans="1:24" s="4" customFormat="1" ht="14.25" customHeight="1" x14ac:dyDescent="0.2">
      <c r="F29" s="6"/>
    </row>
    <row r="30" spans="1:24" s="4" customFormat="1" ht="14.25" customHeight="1" x14ac:dyDescent="0.2">
      <c r="B30" s="7" t="s">
        <v>26</v>
      </c>
      <c r="F30" s="6"/>
      <c r="H30" s="4" t="s">
        <v>27</v>
      </c>
    </row>
    <row r="31" spans="1:24" x14ac:dyDescent="0.2">
      <c r="J31" s="115"/>
      <c r="K31" s="115"/>
      <c r="L31" s="115"/>
      <c r="M31" s="115"/>
      <c r="N31" s="115"/>
      <c r="O31" s="115"/>
      <c r="P31" s="115"/>
    </row>
    <row r="32" spans="1:24" x14ac:dyDescent="0.2">
      <c r="J32" s="115"/>
      <c r="K32" s="115"/>
      <c r="L32" s="115"/>
      <c r="M32" s="115"/>
      <c r="N32" s="115"/>
      <c r="O32" s="115"/>
      <c r="P32" s="115"/>
    </row>
    <row r="33" spans="10:16" x14ac:dyDescent="0.2">
      <c r="J33" s="115"/>
      <c r="K33" s="115"/>
      <c r="L33" s="115"/>
      <c r="M33" s="115"/>
      <c r="N33" s="115"/>
      <c r="O33" s="115"/>
      <c r="P33" s="115"/>
    </row>
    <row r="34" spans="10:16" x14ac:dyDescent="0.2">
      <c r="J34" s="115"/>
      <c r="K34" s="115"/>
      <c r="L34" s="115"/>
      <c r="M34" s="115"/>
      <c r="N34" s="115"/>
      <c r="O34" s="115"/>
      <c r="P34" s="115"/>
    </row>
    <row r="35" spans="10:16" x14ac:dyDescent="0.2">
      <c r="J35" s="115"/>
      <c r="K35" s="115"/>
      <c r="L35" s="115"/>
      <c r="M35" s="115"/>
      <c r="N35" s="115"/>
      <c r="O35" s="115"/>
      <c r="P35" s="115"/>
    </row>
    <row r="36" spans="10:16" x14ac:dyDescent="0.2">
      <c r="J36" s="115"/>
      <c r="K36" s="115"/>
      <c r="L36" s="115"/>
      <c r="M36" s="115"/>
      <c r="N36" s="115"/>
      <c r="O36" s="115"/>
      <c r="P36" s="115"/>
    </row>
    <row r="37" spans="10:16" x14ac:dyDescent="0.2">
      <c r="J37" s="115"/>
      <c r="K37" s="115"/>
      <c r="L37" s="115"/>
      <c r="M37" s="115"/>
      <c r="N37" s="115"/>
      <c r="O37" s="115"/>
      <c r="P37" s="115"/>
    </row>
    <row r="38" spans="10:16" x14ac:dyDescent="0.2">
      <c r="J38" s="115"/>
      <c r="K38" s="115"/>
      <c r="L38" s="115"/>
      <c r="M38" s="115"/>
      <c r="N38" s="115"/>
      <c r="O38" s="115"/>
      <c r="P38" s="115"/>
    </row>
    <row r="39" spans="10:16" x14ac:dyDescent="0.2">
      <c r="J39" s="115"/>
      <c r="K39" s="115"/>
      <c r="L39" s="115"/>
      <c r="M39" s="115"/>
      <c r="N39" s="115"/>
      <c r="O39" s="115"/>
      <c r="P39" s="115"/>
    </row>
    <row r="40" spans="10:16" x14ac:dyDescent="0.2">
      <c r="J40" s="115"/>
      <c r="K40" s="115"/>
      <c r="L40" s="115"/>
      <c r="M40" s="115"/>
      <c r="N40" s="115"/>
      <c r="O40" s="115"/>
      <c r="P40" s="115"/>
    </row>
    <row r="41" spans="10:16" x14ac:dyDescent="0.2">
      <c r="J41" s="115"/>
      <c r="K41" s="115"/>
      <c r="L41" s="115"/>
      <c r="M41" s="115"/>
      <c r="N41" s="115"/>
      <c r="O41" s="115"/>
      <c r="P41" s="115"/>
    </row>
    <row r="42" spans="10:16" x14ac:dyDescent="0.2">
      <c r="J42" s="115"/>
      <c r="K42" s="115"/>
      <c r="L42" s="115"/>
      <c r="M42" s="115"/>
      <c r="N42" s="115"/>
      <c r="O42" s="115"/>
      <c r="P42" s="115"/>
    </row>
  </sheetData>
  <mergeCells count="31">
    <mergeCell ref="B26:C26"/>
    <mergeCell ref="B27:C27"/>
    <mergeCell ref="A28:C28"/>
    <mergeCell ref="B20:C20"/>
    <mergeCell ref="B21:C21"/>
    <mergeCell ref="B22:C22"/>
    <mergeCell ref="B23:C23"/>
    <mergeCell ref="B24:C24"/>
    <mergeCell ref="B25:C25"/>
    <mergeCell ref="B19:C19"/>
    <mergeCell ref="A7:X7"/>
    <mergeCell ref="A15:X15"/>
    <mergeCell ref="A16:X16"/>
    <mergeCell ref="A18:C18"/>
    <mergeCell ref="D18:D19"/>
    <mergeCell ref="E18:E19"/>
    <mergeCell ref="F18:G18"/>
    <mergeCell ref="H18:I18"/>
    <mergeCell ref="J18:K18"/>
    <mergeCell ref="L18:M18"/>
    <mergeCell ref="N18:O18"/>
    <mergeCell ref="P18:Q18"/>
    <mergeCell ref="R18:T18"/>
    <mergeCell ref="U18:U19"/>
    <mergeCell ref="V18:X18"/>
    <mergeCell ref="A6:X6"/>
    <mergeCell ref="A1:X1"/>
    <mergeCell ref="A2:X2"/>
    <mergeCell ref="A3:X3"/>
    <mergeCell ref="A4:X4"/>
    <mergeCell ref="A5:X5"/>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7"/>
  <sheetViews>
    <sheetView topLeftCell="A30" workbookViewId="0">
      <selection activeCell="G39" sqref="G39"/>
    </sheetView>
  </sheetViews>
  <sheetFormatPr baseColWidth="10" defaultRowHeight="12.75" x14ac:dyDescent="0.2"/>
  <cols>
    <col min="1" max="1" width="10.42578125" style="35" customWidth="1"/>
    <col min="2" max="2" width="7.140625" style="35" customWidth="1"/>
    <col min="3" max="3" width="40.7109375" style="35" customWidth="1"/>
    <col min="4" max="5" width="11.42578125" style="35"/>
    <col min="6" max="6" width="14" style="35" customWidth="1"/>
    <col min="7" max="7" width="12.5703125" style="35" customWidth="1"/>
    <col min="8" max="8" width="10.42578125" style="35" hidden="1" customWidth="1"/>
    <col min="9" max="10" width="9.28515625" style="35" hidden="1" customWidth="1"/>
    <col min="11" max="11" width="9.42578125" style="35" hidden="1" customWidth="1"/>
    <col min="12" max="13" width="9.28515625" style="35" hidden="1" customWidth="1"/>
    <col min="14" max="14" width="9.85546875" style="35" customWidth="1"/>
    <col min="15" max="15" width="9.28515625" style="35" customWidth="1"/>
    <col min="16" max="20" width="9.28515625" style="35" hidden="1" customWidth="1"/>
    <col min="21" max="21" width="22.85546875" style="35" customWidth="1"/>
    <col min="22" max="24" width="8.85546875" style="35" customWidth="1"/>
    <col min="25" max="16384" width="11.42578125" style="35"/>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130</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23"/>
      <c r="B8" s="23"/>
      <c r="C8" s="23"/>
      <c r="D8" s="23"/>
      <c r="E8" s="23"/>
      <c r="F8" s="23"/>
      <c r="G8" s="23"/>
      <c r="H8" s="23"/>
      <c r="I8" s="23"/>
      <c r="J8" s="23"/>
      <c r="K8" s="23"/>
      <c r="L8" s="23"/>
      <c r="M8" s="23"/>
      <c r="N8" s="23"/>
      <c r="O8" s="23"/>
      <c r="P8" s="23"/>
      <c r="Q8" s="23"/>
      <c r="R8" s="23"/>
      <c r="S8" s="23"/>
      <c r="T8" s="23"/>
      <c r="U8" s="23"/>
      <c r="V8" s="23"/>
      <c r="W8" s="23"/>
      <c r="X8" s="23"/>
    </row>
    <row r="9" spans="1:24" x14ac:dyDescent="0.2">
      <c r="A9" s="285" t="s">
        <v>423</v>
      </c>
      <c r="B9" s="286">
        <v>185</v>
      </c>
      <c r="C9" s="287" t="s">
        <v>1001</v>
      </c>
      <c r="D9" s="299"/>
      <c r="E9" s="1"/>
      <c r="F9" s="1"/>
      <c r="G9" s="1"/>
      <c r="H9" s="1"/>
      <c r="I9" s="1"/>
      <c r="J9" s="1"/>
      <c r="K9" s="1"/>
      <c r="L9" s="1"/>
      <c r="M9" s="1"/>
      <c r="N9" s="1"/>
      <c r="O9" s="1"/>
      <c r="P9" s="1"/>
      <c r="Q9" s="1"/>
    </row>
    <row r="10" spans="1:24" x14ac:dyDescent="0.2">
      <c r="A10" s="285" t="s">
        <v>1</v>
      </c>
      <c r="B10" s="286">
        <v>12</v>
      </c>
      <c r="C10" s="287" t="s">
        <v>1002</v>
      </c>
      <c r="D10" s="299"/>
      <c r="E10" s="1"/>
      <c r="F10" s="1"/>
      <c r="G10" s="1"/>
      <c r="H10" s="1"/>
      <c r="I10" s="1"/>
      <c r="J10" s="1"/>
      <c r="K10" s="1"/>
      <c r="L10" s="4"/>
      <c r="M10" s="4"/>
      <c r="N10" s="4"/>
      <c r="O10" s="4"/>
      <c r="P10" s="4"/>
      <c r="Q10" s="4"/>
    </row>
    <row r="11" spans="1:24" x14ac:dyDescent="0.2">
      <c r="A11" s="285" t="s">
        <v>426</v>
      </c>
      <c r="B11" s="286">
        <v>2</v>
      </c>
      <c r="C11" s="287" t="s">
        <v>1030</v>
      </c>
      <c r="D11" s="299"/>
      <c r="E11" s="1"/>
      <c r="F11" s="1"/>
      <c r="G11" s="1"/>
      <c r="H11" s="1"/>
      <c r="I11" s="1"/>
      <c r="J11" s="1"/>
      <c r="K11" s="1"/>
      <c r="L11" s="4"/>
      <c r="M11" s="4"/>
      <c r="N11" s="4"/>
      <c r="O11" s="4"/>
      <c r="P11" s="4"/>
      <c r="Q11" s="4"/>
    </row>
    <row r="12" spans="1:24" x14ac:dyDescent="0.2">
      <c r="A12" s="285" t="s">
        <v>7</v>
      </c>
      <c r="B12" s="289">
        <v>38</v>
      </c>
      <c r="C12" s="287" t="s">
        <v>442</v>
      </c>
      <c r="D12" s="299"/>
      <c r="E12" s="1"/>
      <c r="F12" s="1"/>
      <c r="G12" s="1"/>
      <c r="H12" s="1"/>
      <c r="I12" s="1"/>
      <c r="J12" s="1"/>
      <c r="K12" s="1"/>
      <c r="L12" s="4"/>
      <c r="M12" s="4"/>
      <c r="N12" s="4"/>
      <c r="O12" s="4"/>
      <c r="P12" s="4"/>
      <c r="Q12" s="4"/>
    </row>
    <row r="13" spans="1:24" x14ac:dyDescent="0.2">
      <c r="A13" s="285" t="s">
        <v>411</v>
      </c>
      <c r="B13" s="286">
        <v>11</v>
      </c>
      <c r="C13" s="287" t="s">
        <v>1031</v>
      </c>
      <c r="D13" s="299"/>
      <c r="E13" s="1"/>
      <c r="F13" s="1"/>
      <c r="G13" s="1"/>
      <c r="H13" s="1"/>
      <c r="I13" s="1"/>
      <c r="J13" s="1"/>
      <c r="K13" s="1"/>
      <c r="L13" s="4"/>
      <c r="M13" s="4"/>
      <c r="N13" s="4"/>
      <c r="O13" s="4"/>
      <c r="P13" s="4"/>
      <c r="Q13" s="4"/>
    </row>
    <row r="14" spans="1:24" x14ac:dyDescent="0.2">
      <c r="A14" s="1"/>
      <c r="B14" s="1"/>
      <c r="C14" s="1"/>
      <c r="D14" s="1"/>
      <c r="E14" s="1"/>
      <c r="F14" s="1"/>
      <c r="G14" s="1"/>
      <c r="H14" s="1"/>
      <c r="I14" s="1"/>
      <c r="J14" s="1"/>
      <c r="K14" s="1"/>
      <c r="L14" s="4"/>
      <c r="M14" s="4"/>
      <c r="N14" s="4"/>
      <c r="O14" s="4"/>
      <c r="P14" s="4"/>
      <c r="Q14" s="4" t="s">
        <v>40</v>
      </c>
      <c r="U14" s="117"/>
    </row>
    <row r="15" spans="1:24" x14ac:dyDescent="0.2">
      <c r="A15" s="591" t="s">
        <v>4</v>
      </c>
      <c r="B15" s="591"/>
      <c r="C15" s="591"/>
      <c r="D15" s="591"/>
      <c r="E15" s="591"/>
      <c r="F15" s="591"/>
      <c r="G15" s="591"/>
      <c r="H15" s="591"/>
      <c r="I15" s="591"/>
      <c r="J15" s="591"/>
      <c r="K15" s="591"/>
      <c r="L15" s="591"/>
      <c r="M15" s="591"/>
      <c r="N15" s="591"/>
      <c r="O15" s="591"/>
      <c r="P15" s="591"/>
      <c r="Q15" s="591"/>
      <c r="R15" s="591"/>
      <c r="S15" s="591"/>
      <c r="T15" s="591"/>
      <c r="U15" s="591"/>
      <c r="V15" s="591"/>
      <c r="W15" s="591"/>
      <c r="X15" s="591"/>
    </row>
    <row r="16" spans="1:24" ht="25.5" customHeight="1" x14ac:dyDescent="0.2">
      <c r="A16" s="592" t="s">
        <v>1032</v>
      </c>
      <c r="B16" s="592"/>
      <c r="C16" s="592"/>
      <c r="D16" s="592"/>
      <c r="E16" s="592"/>
      <c r="F16" s="592"/>
      <c r="G16" s="592"/>
      <c r="H16" s="592"/>
      <c r="I16" s="592"/>
      <c r="J16" s="592"/>
      <c r="K16" s="592"/>
      <c r="L16" s="592"/>
      <c r="M16" s="592"/>
      <c r="N16" s="592"/>
      <c r="O16" s="592"/>
      <c r="P16" s="592"/>
      <c r="Q16" s="592"/>
      <c r="R16" s="592"/>
      <c r="S16" s="592"/>
      <c r="T16" s="592"/>
      <c r="U16" s="592"/>
      <c r="V16" s="592"/>
      <c r="W16" s="592"/>
      <c r="X16" s="592"/>
    </row>
    <row r="17" spans="1:24" x14ac:dyDescent="0.2">
      <c r="A17" s="905"/>
      <c r="B17" s="905"/>
      <c r="C17" s="905"/>
      <c r="D17" s="905"/>
      <c r="E17" s="905"/>
      <c r="F17" s="905"/>
      <c r="G17" s="905"/>
      <c r="H17" s="905"/>
      <c r="I17" s="905"/>
      <c r="J17" s="905"/>
      <c r="K17" s="905"/>
      <c r="L17" s="905"/>
      <c r="M17" s="905"/>
      <c r="N17" s="905"/>
      <c r="O17" s="905"/>
      <c r="P17" s="905"/>
      <c r="Q17" s="905"/>
      <c r="R17" s="905"/>
      <c r="S17" s="905"/>
      <c r="T17" s="905"/>
      <c r="U17" s="905"/>
      <c r="V17" s="905"/>
      <c r="W17" s="905"/>
      <c r="X17" s="905"/>
    </row>
    <row r="18" spans="1:24" ht="14.25" customHeight="1" x14ac:dyDescent="0.2">
      <c r="A18" s="588" t="s">
        <v>5</v>
      </c>
      <c r="B18" s="589"/>
      <c r="C18" s="590"/>
      <c r="D18" s="578" t="s">
        <v>8</v>
      </c>
      <c r="E18" s="578" t="s">
        <v>18</v>
      </c>
      <c r="F18" s="580" t="s">
        <v>19</v>
      </c>
      <c r="G18" s="581"/>
      <c r="H18" s="580" t="s">
        <v>20</v>
      </c>
      <c r="I18" s="581"/>
      <c r="J18" s="588" t="s">
        <v>14</v>
      </c>
      <c r="K18" s="590"/>
      <c r="L18" s="588" t="s">
        <v>10</v>
      </c>
      <c r="M18" s="590"/>
      <c r="N18" s="588" t="s">
        <v>13</v>
      </c>
      <c r="O18" s="590"/>
      <c r="P18" s="588" t="s">
        <v>15</v>
      </c>
      <c r="Q18" s="590"/>
      <c r="R18" s="586" t="s">
        <v>28</v>
      </c>
      <c r="S18" s="586"/>
      <c r="T18" s="586"/>
      <c r="U18" s="598" t="s">
        <v>29</v>
      </c>
      <c r="V18" s="580" t="s">
        <v>31</v>
      </c>
      <c r="W18" s="587"/>
      <c r="X18" s="581"/>
    </row>
    <row r="19" spans="1:24" x14ac:dyDescent="0.2">
      <c r="A19" s="26" t="s">
        <v>17</v>
      </c>
      <c r="B19" s="586" t="s">
        <v>6</v>
      </c>
      <c r="C19" s="586"/>
      <c r="D19" s="579"/>
      <c r="E19" s="579"/>
      <c r="F19" s="25" t="s">
        <v>21</v>
      </c>
      <c r="G19" s="25" t="s">
        <v>22</v>
      </c>
      <c r="H19" s="25" t="s">
        <v>23</v>
      </c>
      <c r="I19" s="25" t="s">
        <v>24</v>
      </c>
      <c r="J19" s="2" t="s">
        <v>11</v>
      </c>
      <c r="K19" s="2" t="s">
        <v>12</v>
      </c>
      <c r="L19" s="2" t="s">
        <v>11</v>
      </c>
      <c r="M19" s="2" t="s">
        <v>12</v>
      </c>
      <c r="N19" s="2" t="s">
        <v>11</v>
      </c>
      <c r="O19" s="2" t="s">
        <v>12</v>
      </c>
      <c r="P19" s="2" t="s">
        <v>11</v>
      </c>
      <c r="Q19" s="2" t="s">
        <v>12</v>
      </c>
      <c r="R19" s="2" t="s">
        <v>11</v>
      </c>
      <c r="S19" s="2" t="s">
        <v>12</v>
      </c>
      <c r="T19" s="2" t="s">
        <v>30</v>
      </c>
      <c r="U19" s="598"/>
      <c r="V19" s="25" t="s">
        <v>32</v>
      </c>
      <c r="W19" s="25" t="s">
        <v>33</v>
      </c>
      <c r="X19" s="25" t="s">
        <v>34</v>
      </c>
    </row>
    <row r="20" spans="1:24" ht="34.5" customHeight="1" x14ac:dyDescent="0.2">
      <c r="A20" s="546">
        <v>1</v>
      </c>
      <c r="B20" s="903" t="s">
        <v>1033</v>
      </c>
      <c r="C20" s="907"/>
      <c r="D20" s="546" t="s">
        <v>1034</v>
      </c>
      <c r="E20" s="546">
        <v>45</v>
      </c>
      <c r="F20" s="28">
        <f>$F$33*E20/100</f>
        <v>34930473.299999997</v>
      </c>
      <c r="G20" s="28">
        <f>$G$33*E20/100</f>
        <v>21769978.5</v>
      </c>
      <c r="H20" s="547">
        <f>J20+L20+N20+P20</f>
        <v>168</v>
      </c>
      <c r="I20" s="548">
        <f>K20+M20+O20+Q20</f>
        <v>168</v>
      </c>
      <c r="J20" s="546">
        <v>54</v>
      </c>
      <c r="K20" s="549">
        <v>54</v>
      </c>
      <c r="L20" s="546">
        <v>56</v>
      </c>
      <c r="M20" s="549">
        <v>56</v>
      </c>
      <c r="N20" s="550">
        <v>58</v>
      </c>
      <c r="O20" s="549">
        <v>58</v>
      </c>
      <c r="P20" s="546"/>
      <c r="Q20" s="547"/>
      <c r="R20" s="29">
        <f>J20+L20+N20+P20</f>
        <v>168</v>
      </c>
      <c r="S20" s="29">
        <f>K20+M20+O20+Q20</f>
        <v>168</v>
      </c>
      <c r="T20" s="29">
        <f>S20-R20</f>
        <v>0</v>
      </c>
      <c r="U20" s="30"/>
      <c r="V20" s="3">
        <f>O20/N20*100</f>
        <v>100</v>
      </c>
      <c r="W20" s="3">
        <f>G20/F20*100</f>
        <v>62.323743262877585</v>
      </c>
      <c r="X20" s="3">
        <f>W20/V20*100</f>
        <v>62.323743262877585</v>
      </c>
    </row>
    <row r="21" spans="1:24" ht="34.5" customHeight="1" x14ac:dyDescent="0.2">
      <c r="A21" s="546">
        <v>2</v>
      </c>
      <c r="B21" s="899" t="s">
        <v>1035</v>
      </c>
      <c r="C21" s="906"/>
      <c r="D21" s="546" t="s">
        <v>966</v>
      </c>
      <c r="E21" s="546">
        <v>18</v>
      </c>
      <c r="F21" s="28">
        <f t="shared" ref="F21:F29" si="0">$F$33*E21/100</f>
        <v>13972189.32</v>
      </c>
      <c r="G21" s="28">
        <f t="shared" ref="G21:G29" si="1">$G$33*E21/100</f>
        <v>8707991.4000000004</v>
      </c>
      <c r="H21" s="547">
        <f t="shared" ref="H21:I29" si="2">J21+L21+N21+P21</f>
        <v>75</v>
      </c>
      <c r="I21" s="548">
        <f t="shared" si="2"/>
        <v>75</v>
      </c>
      <c r="J21" s="546">
        <v>24</v>
      </c>
      <c r="K21" s="549">
        <v>24</v>
      </c>
      <c r="L21" s="546">
        <v>25</v>
      </c>
      <c r="M21" s="549">
        <v>25</v>
      </c>
      <c r="N21" s="550">
        <v>26</v>
      </c>
      <c r="O21" s="549">
        <v>26</v>
      </c>
      <c r="P21" s="546"/>
      <c r="Q21" s="547"/>
      <c r="R21" s="29">
        <f t="shared" ref="R21:S29" si="3">J21+L21+N21+P21</f>
        <v>75</v>
      </c>
      <c r="S21" s="29">
        <f t="shared" si="3"/>
        <v>75</v>
      </c>
      <c r="T21" s="29">
        <f t="shared" ref="T21:T29" si="4">S21-R21</f>
        <v>0</v>
      </c>
      <c r="U21" s="30"/>
      <c r="V21" s="3">
        <f t="shared" ref="V21:V33" si="5">O21/N21*100</f>
        <v>100</v>
      </c>
      <c r="W21" s="3">
        <f t="shared" ref="W21:W33" si="6">G21/F21*100</f>
        <v>62.323743262877571</v>
      </c>
      <c r="X21" s="3">
        <f t="shared" ref="X21:X33" si="7">W21/V21*100</f>
        <v>62.323743262877571</v>
      </c>
    </row>
    <row r="22" spans="1:24" ht="34.5" customHeight="1" x14ac:dyDescent="0.2">
      <c r="A22" s="546">
        <v>3</v>
      </c>
      <c r="B22" s="899" t="s">
        <v>1036</v>
      </c>
      <c r="C22" s="906"/>
      <c r="D22" s="546" t="s">
        <v>45</v>
      </c>
      <c r="E22" s="546">
        <v>4</v>
      </c>
      <c r="F22" s="28">
        <f t="shared" si="0"/>
        <v>3104930.96</v>
      </c>
      <c r="G22" s="28">
        <f t="shared" si="1"/>
        <v>1935109.2</v>
      </c>
      <c r="H22" s="547">
        <f t="shared" si="2"/>
        <v>9</v>
      </c>
      <c r="I22" s="548">
        <f t="shared" si="2"/>
        <v>9</v>
      </c>
      <c r="J22" s="546">
        <v>3</v>
      </c>
      <c r="K22" s="549">
        <v>3</v>
      </c>
      <c r="L22" s="546">
        <v>3</v>
      </c>
      <c r="M22" s="549">
        <v>3</v>
      </c>
      <c r="N22" s="550">
        <v>3</v>
      </c>
      <c r="O22" s="549">
        <v>3</v>
      </c>
      <c r="P22" s="546"/>
      <c r="Q22" s="547"/>
      <c r="R22" s="29">
        <f t="shared" si="3"/>
        <v>9</v>
      </c>
      <c r="S22" s="29">
        <f t="shared" si="3"/>
        <v>9</v>
      </c>
      <c r="T22" s="29">
        <f t="shared" si="4"/>
        <v>0</v>
      </c>
      <c r="U22" s="30"/>
      <c r="V22" s="3">
        <f t="shared" si="5"/>
        <v>100</v>
      </c>
      <c r="W22" s="3">
        <f t="shared" si="6"/>
        <v>62.323743262877571</v>
      </c>
      <c r="X22" s="3">
        <f t="shared" si="7"/>
        <v>62.323743262877571</v>
      </c>
    </row>
    <row r="23" spans="1:24" ht="34.5" customHeight="1" x14ac:dyDescent="0.2">
      <c r="A23" s="546">
        <v>4</v>
      </c>
      <c r="B23" s="899" t="s">
        <v>1037</v>
      </c>
      <c r="C23" s="906"/>
      <c r="D23" s="546" t="s">
        <v>207</v>
      </c>
      <c r="E23" s="546">
        <v>2</v>
      </c>
      <c r="F23" s="28">
        <f t="shared" si="0"/>
        <v>1552465.48</v>
      </c>
      <c r="G23" s="28">
        <f t="shared" si="1"/>
        <v>967554.6</v>
      </c>
      <c r="H23" s="547">
        <f t="shared" si="2"/>
        <v>1</v>
      </c>
      <c r="I23" s="548">
        <f t="shared" si="2"/>
        <v>1</v>
      </c>
      <c r="J23" s="546">
        <v>0</v>
      </c>
      <c r="K23" s="549">
        <v>0</v>
      </c>
      <c r="L23" s="546">
        <v>0</v>
      </c>
      <c r="M23" s="549">
        <v>0</v>
      </c>
      <c r="N23" s="550">
        <v>1</v>
      </c>
      <c r="O23" s="549">
        <v>1</v>
      </c>
      <c r="P23" s="546"/>
      <c r="Q23" s="547"/>
      <c r="R23" s="29">
        <f t="shared" si="3"/>
        <v>1</v>
      </c>
      <c r="S23" s="29">
        <f t="shared" si="3"/>
        <v>1</v>
      </c>
      <c r="T23" s="29">
        <f t="shared" si="4"/>
        <v>0</v>
      </c>
      <c r="U23" s="30"/>
      <c r="V23" s="3">
        <f t="shared" si="5"/>
        <v>100</v>
      </c>
      <c r="W23" s="3">
        <f t="shared" si="6"/>
        <v>62.323743262877571</v>
      </c>
      <c r="X23" s="3">
        <v>0</v>
      </c>
    </row>
    <row r="24" spans="1:24" ht="34.5" customHeight="1" x14ac:dyDescent="0.2">
      <c r="A24" s="546">
        <v>5</v>
      </c>
      <c r="B24" s="899" t="s">
        <v>1038</v>
      </c>
      <c r="C24" s="906"/>
      <c r="D24" s="546" t="s">
        <v>207</v>
      </c>
      <c r="E24" s="546">
        <v>6</v>
      </c>
      <c r="F24" s="28">
        <f t="shared" si="0"/>
        <v>4657396.4400000004</v>
      </c>
      <c r="G24" s="28">
        <f t="shared" si="1"/>
        <v>2902663.8</v>
      </c>
      <c r="H24" s="547">
        <f t="shared" si="2"/>
        <v>18</v>
      </c>
      <c r="I24" s="548">
        <f t="shared" si="2"/>
        <v>18</v>
      </c>
      <c r="J24" s="546">
        <v>6</v>
      </c>
      <c r="K24" s="549">
        <v>6</v>
      </c>
      <c r="L24" s="546">
        <v>6</v>
      </c>
      <c r="M24" s="549">
        <v>6</v>
      </c>
      <c r="N24" s="550">
        <v>6</v>
      </c>
      <c r="O24" s="549">
        <v>6</v>
      </c>
      <c r="P24" s="546"/>
      <c r="Q24" s="547"/>
      <c r="R24" s="29">
        <f t="shared" si="3"/>
        <v>18</v>
      </c>
      <c r="S24" s="29">
        <f t="shared" si="3"/>
        <v>18</v>
      </c>
      <c r="T24" s="29">
        <f t="shared" si="4"/>
        <v>0</v>
      </c>
      <c r="U24" s="30"/>
      <c r="V24" s="3">
        <f t="shared" si="5"/>
        <v>100</v>
      </c>
      <c r="W24" s="3">
        <f t="shared" si="6"/>
        <v>62.323743262877564</v>
      </c>
      <c r="X24" s="3">
        <f t="shared" si="7"/>
        <v>62.323743262877564</v>
      </c>
    </row>
    <row r="25" spans="1:24" ht="34.5" customHeight="1" x14ac:dyDescent="0.2">
      <c r="A25" s="546">
        <v>6</v>
      </c>
      <c r="B25" s="899" t="s">
        <v>1039</v>
      </c>
      <c r="C25" s="906"/>
      <c r="D25" s="546" t="s">
        <v>207</v>
      </c>
      <c r="E25" s="546">
        <v>13</v>
      </c>
      <c r="F25" s="28">
        <f t="shared" si="0"/>
        <v>10091025.619999999</v>
      </c>
      <c r="G25" s="28">
        <f t="shared" si="1"/>
        <v>6289104.9000000004</v>
      </c>
      <c r="H25" s="547">
        <f t="shared" si="2"/>
        <v>39</v>
      </c>
      <c r="I25" s="548">
        <f t="shared" si="2"/>
        <v>39</v>
      </c>
      <c r="J25" s="546">
        <v>12</v>
      </c>
      <c r="K25" s="549">
        <v>12</v>
      </c>
      <c r="L25" s="546">
        <v>13</v>
      </c>
      <c r="M25" s="549">
        <v>13</v>
      </c>
      <c r="N25" s="550">
        <v>14</v>
      </c>
      <c r="O25" s="549">
        <v>14</v>
      </c>
      <c r="P25" s="546"/>
      <c r="Q25" s="547"/>
      <c r="R25" s="29">
        <f t="shared" si="3"/>
        <v>39</v>
      </c>
      <c r="S25" s="29">
        <f t="shared" si="3"/>
        <v>39</v>
      </c>
      <c r="T25" s="29">
        <f t="shared" si="4"/>
        <v>0</v>
      </c>
      <c r="U25" s="30"/>
      <c r="V25" s="3">
        <f t="shared" si="5"/>
        <v>100</v>
      </c>
      <c r="W25" s="3">
        <f t="shared" si="6"/>
        <v>62.323743262877585</v>
      </c>
      <c r="X25" s="3">
        <f t="shared" si="7"/>
        <v>62.323743262877585</v>
      </c>
    </row>
    <row r="26" spans="1:24" ht="34.5" customHeight="1" x14ac:dyDescent="0.2">
      <c r="A26" s="546">
        <v>7</v>
      </c>
      <c r="B26" s="899" t="s">
        <v>1040</v>
      </c>
      <c r="C26" s="906"/>
      <c r="D26" s="546" t="s">
        <v>1041</v>
      </c>
      <c r="E26" s="546">
        <v>4</v>
      </c>
      <c r="F26" s="28">
        <f t="shared" si="0"/>
        <v>3104930.96</v>
      </c>
      <c r="G26" s="28">
        <f t="shared" si="1"/>
        <v>1935109.2</v>
      </c>
      <c r="H26" s="547">
        <f t="shared" si="2"/>
        <v>9</v>
      </c>
      <c r="I26" s="548">
        <f t="shared" si="2"/>
        <v>9</v>
      </c>
      <c r="J26" s="546">
        <v>3</v>
      </c>
      <c r="K26" s="549">
        <v>3</v>
      </c>
      <c r="L26" s="546">
        <v>3</v>
      </c>
      <c r="M26" s="549">
        <v>3</v>
      </c>
      <c r="N26" s="550">
        <v>3</v>
      </c>
      <c r="O26" s="549">
        <v>3</v>
      </c>
      <c r="P26" s="546"/>
      <c r="Q26" s="547"/>
      <c r="R26" s="29">
        <f t="shared" si="3"/>
        <v>9</v>
      </c>
      <c r="S26" s="29">
        <f t="shared" si="3"/>
        <v>9</v>
      </c>
      <c r="T26" s="29">
        <f t="shared" si="4"/>
        <v>0</v>
      </c>
      <c r="U26" s="30"/>
      <c r="V26" s="3">
        <f t="shared" si="5"/>
        <v>100</v>
      </c>
      <c r="W26" s="3">
        <f t="shared" si="6"/>
        <v>62.323743262877571</v>
      </c>
      <c r="X26" s="3">
        <f t="shared" si="7"/>
        <v>62.323743262877571</v>
      </c>
    </row>
    <row r="27" spans="1:24" ht="34.5" customHeight="1" x14ac:dyDescent="0.2">
      <c r="A27" s="546">
        <v>8</v>
      </c>
      <c r="B27" s="899" t="s">
        <v>1042</v>
      </c>
      <c r="C27" s="906"/>
      <c r="D27" s="546" t="s">
        <v>446</v>
      </c>
      <c r="E27" s="546">
        <v>4</v>
      </c>
      <c r="F27" s="28">
        <f t="shared" si="0"/>
        <v>3104930.96</v>
      </c>
      <c r="G27" s="28">
        <f t="shared" si="1"/>
        <v>1935109.2</v>
      </c>
      <c r="H27" s="547">
        <f t="shared" si="2"/>
        <v>9</v>
      </c>
      <c r="I27" s="548">
        <f t="shared" si="2"/>
        <v>9</v>
      </c>
      <c r="J27" s="546">
        <v>3</v>
      </c>
      <c r="K27" s="549">
        <v>3</v>
      </c>
      <c r="L27" s="546">
        <v>3</v>
      </c>
      <c r="M27" s="549">
        <v>3</v>
      </c>
      <c r="N27" s="550">
        <v>3</v>
      </c>
      <c r="O27" s="549">
        <v>3</v>
      </c>
      <c r="P27" s="546"/>
      <c r="Q27" s="547"/>
      <c r="R27" s="29">
        <f t="shared" si="3"/>
        <v>9</v>
      </c>
      <c r="S27" s="29">
        <f t="shared" si="3"/>
        <v>9</v>
      </c>
      <c r="T27" s="29">
        <f t="shared" si="4"/>
        <v>0</v>
      </c>
      <c r="U27" s="30"/>
      <c r="V27" s="3">
        <f t="shared" si="5"/>
        <v>100</v>
      </c>
      <c r="W27" s="3">
        <f t="shared" si="6"/>
        <v>62.323743262877571</v>
      </c>
      <c r="X27" s="3">
        <f t="shared" si="7"/>
        <v>62.323743262877571</v>
      </c>
    </row>
    <row r="28" spans="1:24" ht="77.25" customHeight="1" x14ac:dyDescent="0.2">
      <c r="A28" s="546">
        <v>9</v>
      </c>
      <c r="B28" s="901" t="s">
        <v>1043</v>
      </c>
      <c r="C28" s="908"/>
      <c r="D28" s="546" t="s">
        <v>297</v>
      </c>
      <c r="E28" s="546">
        <v>2</v>
      </c>
      <c r="F28" s="28">
        <f t="shared" si="0"/>
        <v>1552465.48</v>
      </c>
      <c r="G28" s="28">
        <f t="shared" si="1"/>
        <v>967554.6</v>
      </c>
      <c r="H28" s="547">
        <f t="shared" si="2"/>
        <v>9</v>
      </c>
      <c r="I28" s="548">
        <f t="shared" si="2"/>
        <v>8</v>
      </c>
      <c r="J28" s="546">
        <v>3</v>
      </c>
      <c r="K28" s="549">
        <v>1</v>
      </c>
      <c r="L28" s="546">
        <v>3</v>
      </c>
      <c r="M28" s="549">
        <v>2</v>
      </c>
      <c r="N28" s="550">
        <v>3</v>
      </c>
      <c r="O28" s="549">
        <v>5</v>
      </c>
      <c r="P28" s="546"/>
      <c r="Q28" s="547"/>
      <c r="R28" s="29">
        <f t="shared" si="3"/>
        <v>9</v>
      </c>
      <c r="S28" s="29">
        <f t="shared" si="3"/>
        <v>8</v>
      </c>
      <c r="T28" s="29">
        <f t="shared" si="4"/>
        <v>-1</v>
      </c>
      <c r="U28" s="272" t="s">
        <v>1044</v>
      </c>
      <c r="V28" s="3">
        <f t="shared" si="5"/>
        <v>166.66666666666669</v>
      </c>
      <c r="W28" s="3">
        <f t="shared" si="6"/>
        <v>62.323743262877571</v>
      </c>
      <c r="X28" s="3">
        <f t="shared" si="7"/>
        <v>37.39424595772654</v>
      </c>
    </row>
    <row r="29" spans="1:24" ht="34.5" customHeight="1" x14ac:dyDescent="0.2">
      <c r="A29" s="546">
        <v>10</v>
      </c>
      <c r="B29" s="681" t="s">
        <v>1045</v>
      </c>
      <c r="C29" s="682"/>
      <c r="D29" s="546" t="s">
        <v>446</v>
      </c>
      <c r="E29" s="546">
        <v>2</v>
      </c>
      <c r="F29" s="28">
        <f t="shared" si="0"/>
        <v>1552465.48</v>
      </c>
      <c r="G29" s="28">
        <f t="shared" si="1"/>
        <v>967554.6</v>
      </c>
      <c r="H29" s="547">
        <f t="shared" si="2"/>
        <v>9</v>
      </c>
      <c r="I29" s="548">
        <f t="shared" si="2"/>
        <v>9</v>
      </c>
      <c r="J29" s="546">
        <v>3</v>
      </c>
      <c r="K29" s="549">
        <v>3</v>
      </c>
      <c r="L29" s="546">
        <v>3</v>
      </c>
      <c r="M29" s="549">
        <v>3</v>
      </c>
      <c r="N29" s="550">
        <v>3</v>
      </c>
      <c r="O29" s="549">
        <v>3</v>
      </c>
      <c r="P29" s="546"/>
      <c r="Q29" s="547"/>
      <c r="R29" s="8">
        <f t="shared" si="3"/>
        <v>9</v>
      </c>
      <c r="S29" s="8">
        <f t="shared" si="3"/>
        <v>9</v>
      </c>
      <c r="T29" s="8">
        <f t="shared" si="4"/>
        <v>0</v>
      </c>
      <c r="U29" s="67"/>
      <c r="V29" s="3">
        <f t="shared" si="5"/>
        <v>100</v>
      </c>
      <c r="W29" s="3">
        <f t="shared" si="6"/>
        <v>62.323743262877571</v>
      </c>
      <c r="X29" s="3">
        <f t="shared" si="7"/>
        <v>62.323743262877571</v>
      </c>
    </row>
    <row r="30" spans="1:24" ht="34.5" customHeight="1" x14ac:dyDescent="0.2">
      <c r="A30" s="546"/>
      <c r="B30" s="899"/>
      <c r="C30" s="906"/>
      <c r="D30" s="546"/>
      <c r="E30" s="546"/>
      <c r="F30" s="28"/>
      <c r="G30" s="28"/>
      <c r="H30" s="547"/>
      <c r="I30" s="548"/>
      <c r="J30" s="546"/>
      <c r="K30" s="549"/>
      <c r="L30" s="546"/>
      <c r="M30" s="549"/>
      <c r="N30" s="550"/>
      <c r="O30" s="549"/>
      <c r="P30" s="546"/>
      <c r="Q30" s="547"/>
      <c r="R30" s="8"/>
      <c r="S30" s="8"/>
      <c r="T30" s="8"/>
      <c r="U30" s="67"/>
      <c r="V30" s="3"/>
      <c r="W30" s="3"/>
      <c r="X30" s="3"/>
    </row>
    <row r="31" spans="1:24" ht="34.5" customHeight="1" x14ac:dyDescent="0.2">
      <c r="A31" s="546"/>
      <c r="B31" s="901"/>
      <c r="C31" s="908"/>
      <c r="D31" s="557"/>
      <c r="E31" s="557"/>
      <c r="F31" s="28"/>
      <c r="G31" s="28"/>
      <c r="H31" s="547"/>
      <c r="I31" s="548"/>
      <c r="J31" s="557"/>
      <c r="K31" s="558"/>
      <c r="L31" s="557"/>
      <c r="M31" s="558"/>
      <c r="N31" s="559"/>
      <c r="O31" s="558"/>
      <c r="P31" s="557"/>
      <c r="Q31" s="560"/>
      <c r="R31" s="8"/>
      <c r="S31" s="8"/>
      <c r="T31" s="8"/>
      <c r="U31" s="67"/>
      <c r="V31" s="3"/>
      <c r="W31" s="3"/>
      <c r="X31" s="3"/>
    </row>
    <row r="32" spans="1:24" s="1" customFormat="1" ht="36.75" customHeight="1" x14ac:dyDescent="0.2">
      <c r="A32" s="561"/>
      <c r="B32" s="681"/>
      <c r="C32" s="682"/>
      <c r="D32" s="65"/>
      <c r="E32" s="65"/>
      <c r="F32" s="28"/>
      <c r="G32" s="28"/>
      <c r="H32" s="547"/>
      <c r="I32" s="548"/>
      <c r="J32" s="65"/>
      <c r="K32" s="475"/>
      <c r="L32" s="65"/>
      <c r="M32" s="475"/>
      <c r="N32" s="562"/>
      <c r="O32" s="475"/>
      <c r="P32" s="65"/>
      <c r="Q32" s="3"/>
      <c r="R32" s="8"/>
      <c r="S32" s="8"/>
      <c r="T32" s="8"/>
      <c r="U32" s="3"/>
      <c r="V32" s="3"/>
      <c r="W32" s="3"/>
      <c r="X32" s="3"/>
    </row>
    <row r="33" spans="1:24" s="4" customFormat="1" ht="14.25" customHeight="1" x14ac:dyDescent="0.2">
      <c r="A33" s="575" t="s">
        <v>25</v>
      </c>
      <c r="B33" s="576"/>
      <c r="C33" s="577"/>
      <c r="D33" s="9"/>
      <c r="E33" s="9">
        <f>SUM(E20:E32)</f>
        <v>100</v>
      </c>
      <c r="F33" s="10">
        <v>77623274</v>
      </c>
      <c r="G33" s="56">
        <v>48377730</v>
      </c>
      <c r="H33" s="9">
        <f t="shared" ref="H33:Q33" si="8">SUM(H20:H31)</f>
        <v>346</v>
      </c>
      <c r="I33" s="9">
        <f t="shared" si="8"/>
        <v>345</v>
      </c>
      <c r="J33" s="9">
        <f>SUM(J20:J32)</f>
        <v>111</v>
      </c>
      <c r="K33" s="9">
        <f t="shared" si="8"/>
        <v>109</v>
      </c>
      <c r="L33" s="9">
        <f>SUM(L20:L32)</f>
        <v>115</v>
      </c>
      <c r="M33" s="9">
        <f t="shared" si="8"/>
        <v>114</v>
      </c>
      <c r="N33" s="9">
        <f>SUM(N20:N32)</f>
        <v>120</v>
      </c>
      <c r="O33" s="9">
        <f t="shared" si="8"/>
        <v>122</v>
      </c>
      <c r="P33" s="9">
        <f>SUM(P20:P32)</f>
        <v>0</v>
      </c>
      <c r="Q33" s="9">
        <f t="shared" si="8"/>
        <v>0</v>
      </c>
      <c r="R33" s="8">
        <f>SUM(R20:R32)</f>
        <v>346</v>
      </c>
      <c r="S33" s="8">
        <f>SUM(S20:S32)</f>
        <v>345</v>
      </c>
      <c r="T33" s="8">
        <f>SUM(T20:T32)</f>
        <v>-1</v>
      </c>
      <c r="U33" s="8"/>
      <c r="V33" s="3">
        <f t="shared" si="5"/>
        <v>101.66666666666666</v>
      </c>
      <c r="W33" s="3">
        <f t="shared" si="6"/>
        <v>62.323743262877571</v>
      </c>
      <c r="X33" s="3">
        <f t="shared" si="7"/>
        <v>61.302042553650068</v>
      </c>
    </row>
    <row r="34" spans="1:24" s="4" customFormat="1" ht="14.25" customHeight="1" x14ac:dyDescent="0.2">
      <c r="F34" s="6"/>
    </row>
    <row r="35" spans="1:24" x14ac:dyDescent="0.2">
      <c r="A35" s="4"/>
      <c r="B35" s="7" t="s">
        <v>26</v>
      </c>
      <c r="C35" s="4"/>
      <c r="D35" s="4"/>
      <c r="E35" s="4"/>
      <c r="F35" s="6"/>
      <c r="G35" s="4"/>
      <c r="H35" s="4" t="s">
        <v>27</v>
      </c>
      <c r="I35" s="4"/>
      <c r="J35" s="4"/>
      <c r="K35" s="4"/>
      <c r="L35" s="4"/>
      <c r="M35" s="4"/>
      <c r="N35" s="4"/>
      <c r="O35" s="4"/>
      <c r="P35" s="4"/>
      <c r="Q35" s="4"/>
    </row>
    <row r="36" spans="1:24" x14ac:dyDescent="0.2">
      <c r="J36" s="115"/>
      <c r="K36" s="115"/>
      <c r="L36" s="115"/>
      <c r="M36" s="115"/>
      <c r="N36" s="115"/>
      <c r="O36" s="115"/>
      <c r="P36" s="115"/>
    </row>
    <row r="37" spans="1:24" x14ac:dyDescent="0.2">
      <c r="J37" s="115"/>
      <c r="K37" s="115"/>
      <c r="L37" s="115"/>
      <c r="M37" s="115"/>
      <c r="N37" s="115"/>
      <c r="O37" s="115"/>
      <c r="P37" s="115"/>
    </row>
    <row r="38" spans="1:24" x14ac:dyDescent="0.2">
      <c r="J38" s="115"/>
      <c r="K38" s="115"/>
      <c r="L38" s="115"/>
      <c r="M38" s="115"/>
      <c r="N38" s="115"/>
      <c r="O38" s="115"/>
      <c r="P38" s="115"/>
    </row>
    <row r="39" spans="1:24" x14ac:dyDescent="0.2">
      <c r="J39" s="115"/>
      <c r="K39" s="115"/>
      <c r="L39" s="115"/>
      <c r="M39" s="115"/>
      <c r="N39" s="115"/>
      <c r="O39" s="115"/>
      <c r="P39" s="115"/>
    </row>
    <row r="40" spans="1:24" x14ac:dyDescent="0.2">
      <c r="J40" s="115"/>
      <c r="K40" s="115"/>
      <c r="L40" s="115"/>
      <c r="M40" s="115"/>
      <c r="N40" s="115"/>
      <c r="O40" s="115"/>
      <c r="P40" s="115"/>
    </row>
    <row r="41" spans="1:24" x14ac:dyDescent="0.2">
      <c r="J41" s="115"/>
      <c r="K41" s="115"/>
      <c r="L41" s="115"/>
      <c r="M41" s="115"/>
      <c r="N41" s="115"/>
      <c r="O41" s="115"/>
      <c r="P41" s="115"/>
    </row>
    <row r="42" spans="1:24" x14ac:dyDescent="0.2">
      <c r="J42" s="115"/>
      <c r="K42" s="115"/>
      <c r="L42" s="115"/>
      <c r="M42" s="115"/>
      <c r="N42" s="115"/>
      <c r="O42" s="115"/>
      <c r="P42" s="115"/>
    </row>
    <row r="43" spans="1:24" x14ac:dyDescent="0.2">
      <c r="J43" s="115"/>
      <c r="K43" s="115"/>
      <c r="L43" s="115"/>
      <c r="M43" s="115"/>
      <c r="N43" s="115"/>
      <c r="O43" s="115"/>
      <c r="P43" s="115"/>
    </row>
    <row r="44" spans="1:24" x14ac:dyDescent="0.2">
      <c r="J44" s="115"/>
      <c r="K44" s="115"/>
      <c r="L44" s="115"/>
      <c r="M44" s="115"/>
      <c r="N44" s="115"/>
      <c r="O44" s="115"/>
      <c r="P44" s="115"/>
    </row>
    <row r="45" spans="1:24" x14ac:dyDescent="0.2">
      <c r="J45" s="115"/>
      <c r="K45" s="115"/>
      <c r="L45" s="115"/>
      <c r="M45" s="115"/>
      <c r="N45" s="115"/>
      <c r="O45" s="115"/>
      <c r="P45" s="115"/>
    </row>
    <row r="46" spans="1:24" x14ac:dyDescent="0.2">
      <c r="J46" s="115"/>
      <c r="K46" s="115"/>
      <c r="L46" s="115"/>
      <c r="M46" s="115"/>
      <c r="N46" s="115"/>
      <c r="O46" s="115"/>
      <c r="P46" s="115"/>
    </row>
    <row r="47" spans="1:24" x14ac:dyDescent="0.2">
      <c r="J47" s="115"/>
      <c r="K47" s="115"/>
      <c r="L47" s="115"/>
      <c r="M47" s="115"/>
      <c r="N47" s="115"/>
      <c r="O47" s="115"/>
      <c r="P47" s="115"/>
    </row>
    <row r="48" spans="1:24" x14ac:dyDescent="0.2">
      <c r="J48" s="115"/>
      <c r="K48" s="115"/>
      <c r="L48" s="115"/>
      <c r="M48" s="115"/>
      <c r="N48" s="115"/>
      <c r="O48" s="115"/>
      <c r="P48" s="115"/>
    </row>
    <row r="49" spans="10:16" x14ac:dyDescent="0.2">
      <c r="J49" s="115"/>
      <c r="K49" s="115"/>
      <c r="L49" s="115"/>
      <c r="M49" s="115"/>
      <c r="N49" s="115"/>
      <c r="O49" s="115"/>
      <c r="P49" s="115"/>
    </row>
    <row r="50" spans="10:16" x14ac:dyDescent="0.2">
      <c r="J50" s="115"/>
      <c r="K50" s="115"/>
      <c r="L50" s="115"/>
      <c r="M50" s="115"/>
      <c r="N50" s="115"/>
      <c r="O50" s="115"/>
      <c r="P50" s="115"/>
    </row>
    <row r="51" spans="10:16" x14ac:dyDescent="0.2">
      <c r="J51" s="115"/>
      <c r="K51" s="115"/>
      <c r="L51" s="115"/>
      <c r="M51" s="115"/>
      <c r="N51" s="115"/>
      <c r="O51" s="115"/>
      <c r="P51" s="115"/>
    </row>
    <row r="52" spans="10:16" x14ac:dyDescent="0.2">
      <c r="J52" s="115"/>
      <c r="K52" s="115"/>
      <c r="L52" s="115"/>
      <c r="M52" s="115"/>
      <c r="N52" s="115"/>
      <c r="O52" s="115"/>
      <c r="P52" s="115"/>
    </row>
    <row r="53" spans="10:16" x14ac:dyDescent="0.2">
      <c r="J53" s="115"/>
      <c r="K53" s="115"/>
      <c r="L53" s="115"/>
      <c r="M53" s="115"/>
      <c r="N53" s="115"/>
      <c r="O53" s="115"/>
      <c r="P53" s="115"/>
    </row>
    <row r="54" spans="10:16" x14ac:dyDescent="0.2">
      <c r="J54" s="115"/>
      <c r="K54" s="115"/>
      <c r="L54" s="115"/>
      <c r="M54" s="115"/>
      <c r="N54" s="115"/>
      <c r="O54" s="115"/>
      <c r="P54" s="115"/>
    </row>
    <row r="55" spans="10:16" x14ac:dyDescent="0.2">
      <c r="J55" s="115"/>
      <c r="K55" s="115"/>
      <c r="L55" s="115"/>
      <c r="M55" s="115"/>
      <c r="N55" s="115"/>
      <c r="O55" s="115"/>
      <c r="P55" s="115"/>
    </row>
    <row r="56" spans="10:16" x14ac:dyDescent="0.2">
      <c r="J56" s="115"/>
      <c r="K56" s="115"/>
      <c r="L56" s="115"/>
      <c r="M56" s="115"/>
      <c r="N56" s="115"/>
      <c r="O56" s="115"/>
      <c r="P56" s="115"/>
    </row>
    <row r="57" spans="10:16" x14ac:dyDescent="0.2">
      <c r="J57" s="115"/>
      <c r="K57" s="115"/>
      <c r="L57" s="115"/>
      <c r="M57" s="115"/>
      <c r="N57" s="115"/>
      <c r="O57" s="115"/>
      <c r="P57" s="115"/>
    </row>
    <row r="58" spans="10:16" x14ac:dyDescent="0.2">
      <c r="J58" s="115"/>
      <c r="K58" s="115"/>
      <c r="L58" s="115"/>
      <c r="M58" s="115"/>
      <c r="N58" s="115"/>
      <c r="O58" s="115"/>
      <c r="P58" s="115"/>
    </row>
    <row r="59" spans="10:16" x14ac:dyDescent="0.2">
      <c r="J59" s="115"/>
      <c r="K59" s="115"/>
      <c r="L59" s="115"/>
      <c r="M59" s="115"/>
      <c r="N59" s="115"/>
      <c r="O59" s="115"/>
      <c r="P59" s="115"/>
    </row>
    <row r="60" spans="10:16" x14ac:dyDescent="0.2">
      <c r="J60" s="115"/>
      <c r="K60" s="115"/>
      <c r="L60" s="115"/>
      <c r="M60" s="115"/>
      <c r="N60" s="115"/>
      <c r="O60" s="115"/>
      <c r="P60" s="115"/>
    </row>
    <row r="61" spans="10:16" x14ac:dyDescent="0.2">
      <c r="J61" s="115"/>
      <c r="K61" s="115"/>
      <c r="L61" s="115"/>
      <c r="M61" s="115"/>
      <c r="N61" s="115"/>
      <c r="O61" s="115"/>
      <c r="P61" s="115"/>
    </row>
    <row r="62" spans="10:16" x14ac:dyDescent="0.2">
      <c r="J62" s="115"/>
      <c r="K62" s="115"/>
      <c r="L62" s="115"/>
      <c r="M62" s="115"/>
      <c r="N62" s="115"/>
      <c r="O62" s="115"/>
      <c r="P62" s="115"/>
    </row>
    <row r="63" spans="10:16" x14ac:dyDescent="0.2">
      <c r="J63" s="115"/>
      <c r="K63" s="115"/>
      <c r="L63" s="115"/>
      <c r="M63" s="115"/>
      <c r="N63" s="115"/>
      <c r="O63" s="115"/>
      <c r="P63" s="115"/>
    </row>
    <row r="64" spans="10:16" x14ac:dyDescent="0.2">
      <c r="J64" s="115"/>
      <c r="K64" s="115"/>
      <c r="L64" s="115"/>
      <c r="M64" s="115"/>
      <c r="N64" s="115"/>
      <c r="O64" s="115"/>
      <c r="P64" s="115"/>
    </row>
    <row r="65" spans="10:16" x14ac:dyDescent="0.2">
      <c r="J65" s="115"/>
      <c r="K65" s="115"/>
      <c r="L65" s="115"/>
      <c r="M65" s="115"/>
      <c r="N65" s="115"/>
      <c r="O65" s="115"/>
      <c r="P65" s="115"/>
    </row>
    <row r="66" spans="10:16" x14ac:dyDescent="0.2">
      <c r="J66" s="115"/>
      <c r="K66" s="115"/>
      <c r="L66" s="115"/>
      <c r="M66" s="115"/>
      <c r="N66" s="115"/>
      <c r="O66" s="115"/>
      <c r="P66" s="115"/>
    </row>
    <row r="67" spans="10:16" x14ac:dyDescent="0.2">
      <c r="J67" s="115"/>
      <c r="K67" s="115"/>
      <c r="L67" s="115"/>
      <c r="M67" s="115"/>
      <c r="N67" s="115"/>
      <c r="O67" s="115"/>
      <c r="P67" s="115"/>
    </row>
    <row r="68" spans="10:16" x14ac:dyDescent="0.2">
      <c r="J68" s="115"/>
      <c r="K68" s="115"/>
      <c r="L68" s="115"/>
      <c r="M68" s="115"/>
      <c r="N68" s="115"/>
      <c r="O68" s="115"/>
      <c r="P68" s="115"/>
    </row>
    <row r="69" spans="10:16" x14ac:dyDescent="0.2">
      <c r="J69" s="115"/>
      <c r="K69" s="115"/>
      <c r="L69" s="115"/>
      <c r="M69" s="115"/>
      <c r="N69" s="115"/>
      <c r="O69" s="115"/>
      <c r="P69" s="115"/>
    </row>
    <row r="70" spans="10:16" x14ac:dyDescent="0.2">
      <c r="J70" s="115"/>
      <c r="K70" s="115"/>
      <c r="L70" s="115"/>
      <c r="M70" s="115"/>
      <c r="N70" s="115"/>
      <c r="O70" s="115"/>
      <c r="P70" s="115"/>
    </row>
    <row r="71" spans="10:16" x14ac:dyDescent="0.2">
      <c r="J71" s="115"/>
      <c r="K71" s="115"/>
      <c r="L71" s="115"/>
      <c r="M71" s="115"/>
      <c r="N71" s="115"/>
      <c r="O71" s="115"/>
      <c r="P71" s="115"/>
    </row>
    <row r="72" spans="10:16" x14ac:dyDescent="0.2">
      <c r="J72" s="115"/>
      <c r="K72" s="115"/>
      <c r="L72" s="115"/>
      <c r="M72" s="115"/>
      <c r="N72" s="115"/>
      <c r="O72" s="115"/>
      <c r="P72" s="115"/>
    </row>
    <row r="73" spans="10:16" x14ac:dyDescent="0.2">
      <c r="J73" s="115"/>
      <c r="K73" s="115"/>
      <c r="L73" s="115"/>
      <c r="M73" s="115"/>
      <c r="N73" s="115"/>
      <c r="O73" s="115"/>
      <c r="P73" s="115"/>
    </row>
    <row r="74" spans="10:16" x14ac:dyDescent="0.2">
      <c r="J74" s="115"/>
      <c r="K74" s="115"/>
      <c r="L74" s="115"/>
      <c r="M74" s="115"/>
      <c r="N74" s="115"/>
      <c r="O74" s="115"/>
      <c r="P74" s="115"/>
    </row>
    <row r="75" spans="10:16" x14ac:dyDescent="0.2">
      <c r="J75" s="115"/>
      <c r="K75" s="115"/>
      <c r="L75" s="115"/>
      <c r="M75" s="115"/>
      <c r="N75" s="115"/>
      <c r="O75" s="115"/>
      <c r="P75" s="115"/>
    </row>
    <row r="76" spans="10:16" x14ac:dyDescent="0.2">
      <c r="J76" s="115"/>
      <c r="K76" s="115"/>
      <c r="L76" s="115"/>
      <c r="M76" s="115"/>
      <c r="N76" s="115"/>
      <c r="O76" s="115"/>
      <c r="P76" s="115"/>
    </row>
    <row r="77" spans="10:16" x14ac:dyDescent="0.2">
      <c r="J77" s="115"/>
      <c r="K77" s="115"/>
      <c r="L77" s="115"/>
      <c r="M77" s="115"/>
      <c r="N77" s="115"/>
      <c r="O77" s="115"/>
      <c r="P77" s="115"/>
    </row>
    <row r="78" spans="10:16" x14ac:dyDescent="0.2">
      <c r="J78" s="115"/>
      <c r="K78" s="115"/>
      <c r="L78" s="115"/>
      <c r="M78" s="115"/>
      <c r="N78" s="115"/>
      <c r="O78" s="115"/>
      <c r="P78" s="115"/>
    </row>
    <row r="79" spans="10:16" x14ac:dyDescent="0.2">
      <c r="J79" s="115"/>
      <c r="K79" s="115"/>
      <c r="L79" s="115"/>
      <c r="M79" s="115"/>
      <c r="N79" s="115"/>
      <c r="O79" s="115"/>
      <c r="P79" s="115"/>
    </row>
    <row r="80" spans="10:16" x14ac:dyDescent="0.2">
      <c r="J80" s="115"/>
      <c r="K80" s="115"/>
      <c r="L80" s="115"/>
      <c r="M80" s="115"/>
      <c r="N80" s="115"/>
      <c r="O80" s="115"/>
      <c r="P80" s="115"/>
    </row>
    <row r="81" spans="10:16" x14ac:dyDescent="0.2">
      <c r="J81" s="115"/>
      <c r="K81" s="115"/>
      <c r="L81" s="115"/>
      <c r="M81" s="115"/>
      <c r="N81" s="115"/>
      <c r="O81" s="115"/>
      <c r="P81" s="115"/>
    </row>
    <row r="82" spans="10:16" x14ac:dyDescent="0.2">
      <c r="J82" s="115"/>
      <c r="K82" s="115"/>
      <c r="L82" s="115"/>
      <c r="M82" s="115"/>
      <c r="N82" s="115"/>
      <c r="O82" s="115"/>
      <c r="P82" s="115"/>
    </row>
    <row r="83" spans="10:16" x14ac:dyDescent="0.2">
      <c r="J83" s="115"/>
      <c r="K83" s="115"/>
      <c r="L83" s="115"/>
      <c r="M83" s="115"/>
      <c r="N83" s="115"/>
      <c r="O83" s="115"/>
      <c r="P83" s="115"/>
    </row>
    <row r="84" spans="10:16" x14ac:dyDescent="0.2">
      <c r="J84" s="115"/>
      <c r="K84" s="115"/>
      <c r="L84" s="115"/>
      <c r="M84" s="115"/>
      <c r="N84" s="115"/>
      <c r="O84" s="115"/>
      <c r="P84" s="115"/>
    </row>
    <row r="85" spans="10:16" x14ac:dyDescent="0.2">
      <c r="J85" s="115"/>
      <c r="K85" s="115"/>
      <c r="L85" s="115"/>
      <c r="M85" s="115"/>
      <c r="N85" s="115"/>
      <c r="O85" s="115"/>
      <c r="P85" s="115"/>
    </row>
    <row r="86" spans="10:16" x14ac:dyDescent="0.2">
      <c r="J86" s="115"/>
      <c r="K86" s="115"/>
      <c r="L86" s="115"/>
      <c r="M86" s="115"/>
      <c r="N86" s="115"/>
      <c r="O86" s="115"/>
      <c r="P86" s="115"/>
    </row>
    <row r="87" spans="10:16" x14ac:dyDescent="0.2">
      <c r="J87" s="115"/>
      <c r="K87" s="115"/>
      <c r="L87" s="115"/>
      <c r="M87" s="115"/>
      <c r="N87" s="115"/>
      <c r="O87" s="115"/>
      <c r="P87" s="115"/>
    </row>
    <row r="88" spans="10:16" x14ac:dyDescent="0.2">
      <c r="J88" s="115"/>
      <c r="K88" s="115"/>
      <c r="L88" s="115"/>
      <c r="M88" s="115"/>
      <c r="N88" s="115"/>
      <c r="O88" s="115"/>
      <c r="P88" s="115"/>
    </row>
    <row r="89" spans="10:16" x14ac:dyDescent="0.2">
      <c r="J89" s="115"/>
      <c r="K89" s="115"/>
      <c r="L89" s="115"/>
      <c r="M89" s="115"/>
      <c r="N89" s="115"/>
      <c r="O89" s="115"/>
      <c r="P89" s="115"/>
    </row>
    <row r="90" spans="10:16" x14ac:dyDescent="0.2">
      <c r="J90" s="115"/>
      <c r="K90" s="115"/>
      <c r="L90" s="115"/>
      <c r="M90" s="115"/>
      <c r="N90" s="115"/>
      <c r="O90" s="115"/>
      <c r="P90" s="115"/>
    </row>
    <row r="91" spans="10:16" x14ac:dyDescent="0.2">
      <c r="J91" s="115"/>
      <c r="K91" s="115"/>
      <c r="L91" s="115"/>
      <c r="M91" s="115"/>
      <c r="N91" s="115"/>
      <c r="O91" s="115"/>
      <c r="P91" s="115"/>
    </row>
    <row r="92" spans="10:16" x14ac:dyDescent="0.2">
      <c r="J92" s="115"/>
      <c r="K92" s="115"/>
      <c r="L92" s="115"/>
      <c r="M92" s="115"/>
      <c r="N92" s="115"/>
      <c r="O92" s="115"/>
      <c r="P92" s="115"/>
    </row>
    <row r="93" spans="10:16" x14ac:dyDescent="0.2">
      <c r="J93" s="115"/>
      <c r="K93" s="115"/>
      <c r="L93" s="115"/>
      <c r="M93" s="115"/>
      <c r="N93" s="115"/>
      <c r="O93" s="115"/>
      <c r="P93" s="115"/>
    </row>
    <row r="94" spans="10:16" x14ac:dyDescent="0.2">
      <c r="J94" s="115"/>
      <c r="K94" s="115"/>
      <c r="L94" s="115"/>
      <c r="M94" s="115"/>
      <c r="N94" s="115"/>
      <c r="O94" s="115"/>
      <c r="P94" s="115"/>
    </row>
    <row r="95" spans="10:16" x14ac:dyDescent="0.2">
      <c r="J95" s="115"/>
      <c r="K95" s="115"/>
      <c r="L95" s="115"/>
      <c r="M95" s="115"/>
      <c r="N95" s="115"/>
      <c r="O95" s="115"/>
      <c r="P95" s="115"/>
    </row>
    <row r="96" spans="10:16" x14ac:dyDescent="0.2">
      <c r="J96" s="115"/>
      <c r="K96" s="115"/>
      <c r="L96" s="115"/>
      <c r="M96" s="115"/>
      <c r="N96" s="115"/>
      <c r="O96" s="115"/>
      <c r="P96" s="115"/>
    </row>
    <row r="97" spans="10:16" x14ac:dyDescent="0.2">
      <c r="J97" s="115"/>
      <c r="K97" s="115"/>
      <c r="L97" s="115"/>
      <c r="M97" s="115"/>
      <c r="N97" s="115"/>
      <c r="O97" s="115"/>
      <c r="P97" s="115"/>
    </row>
    <row r="98" spans="10:16" x14ac:dyDescent="0.2">
      <c r="J98" s="115"/>
      <c r="K98" s="115"/>
      <c r="L98" s="115"/>
      <c r="M98" s="115"/>
      <c r="N98" s="115"/>
      <c r="O98" s="115"/>
      <c r="P98" s="115"/>
    </row>
    <row r="99" spans="10:16" x14ac:dyDescent="0.2">
      <c r="J99" s="115"/>
      <c r="K99" s="115"/>
      <c r="L99" s="115"/>
      <c r="M99" s="115"/>
      <c r="N99" s="115"/>
      <c r="O99" s="115"/>
      <c r="P99" s="115"/>
    </row>
    <row r="100" spans="10:16" x14ac:dyDescent="0.2">
      <c r="J100" s="115"/>
      <c r="K100" s="115"/>
      <c r="L100" s="115"/>
      <c r="M100" s="115"/>
      <c r="N100" s="115"/>
      <c r="O100" s="115"/>
      <c r="P100" s="115"/>
    </row>
    <row r="101" spans="10:16" x14ac:dyDescent="0.2">
      <c r="J101" s="115"/>
      <c r="K101" s="115"/>
      <c r="L101" s="115"/>
      <c r="M101" s="115"/>
      <c r="N101" s="115"/>
      <c r="O101" s="115"/>
      <c r="P101" s="115"/>
    </row>
    <row r="102" spans="10:16" x14ac:dyDescent="0.2">
      <c r="J102" s="115"/>
      <c r="K102" s="115"/>
      <c r="L102" s="115"/>
      <c r="M102" s="115"/>
      <c r="N102" s="115"/>
      <c r="O102" s="115"/>
      <c r="P102" s="115"/>
    </row>
    <row r="103" spans="10:16" x14ac:dyDescent="0.2">
      <c r="J103" s="115"/>
      <c r="K103" s="115"/>
      <c r="L103" s="115"/>
      <c r="M103" s="115"/>
      <c r="N103" s="115"/>
      <c r="O103" s="115"/>
      <c r="P103" s="115"/>
    </row>
    <row r="104" spans="10:16" x14ac:dyDescent="0.2">
      <c r="J104" s="115"/>
      <c r="K104" s="115"/>
      <c r="L104" s="115"/>
      <c r="M104" s="115"/>
      <c r="N104" s="115"/>
      <c r="O104" s="115"/>
      <c r="P104" s="115"/>
    </row>
    <row r="105" spans="10:16" x14ac:dyDescent="0.2">
      <c r="J105" s="115"/>
      <c r="K105" s="115"/>
      <c r="L105" s="115"/>
      <c r="M105" s="115"/>
      <c r="N105" s="115"/>
      <c r="O105" s="115"/>
      <c r="P105" s="115"/>
    </row>
    <row r="106" spans="10:16" x14ac:dyDescent="0.2">
      <c r="J106" s="115"/>
      <c r="K106" s="115"/>
      <c r="L106" s="115"/>
      <c r="M106" s="115"/>
      <c r="N106" s="115"/>
      <c r="O106" s="115"/>
      <c r="P106" s="115"/>
    </row>
    <row r="107" spans="10:16" x14ac:dyDescent="0.2">
      <c r="J107" s="115"/>
      <c r="K107" s="115"/>
      <c r="L107" s="115"/>
      <c r="M107" s="115"/>
      <c r="N107" s="115"/>
      <c r="O107" s="115"/>
      <c r="P107" s="115"/>
    </row>
    <row r="108" spans="10:16" x14ac:dyDescent="0.2">
      <c r="J108" s="115"/>
      <c r="K108" s="115"/>
      <c r="L108" s="115"/>
      <c r="M108" s="115"/>
      <c r="N108" s="115"/>
      <c r="O108" s="115"/>
      <c r="P108" s="115"/>
    </row>
    <row r="109" spans="10:16" x14ac:dyDescent="0.2">
      <c r="J109" s="115"/>
      <c r="K109" s="115"/>
      <c r="L109" s="115"/>
      <c r="M109" s="115"/>
      <c r="N109" s="115"/>
      <c r="O109" s="115"/>
      <c r="P109" s="115"/>
    </row>
    <row r="110" spans="10:16" x14ac:dyDescent="0.2">
      <c r="J110" s="115"/>
      <c r="K110" s="115"/>
      <c r="L110" s="115"/>
      <c r="M110" s="115"/>
      <c r="N110" s="115"/>
      <c r="O110" s="115"/>
      <c r="P110" s="115"/>
    </row>
    <row r="111" spans="10:16" x14ac:dyDescent="0.2">
      <c r="J111" s="115"/>
      <c r="K111" s="115"/>
      <c r="L111" s="115"/>
      <c r="M111" s="115"/>
      <c r="N111" s="115"/>
      <c r="O111" s="115"/>
      <c r="P111" s="115"/>
    </row>
    <row r="112" spans="10:16" x14ac:dyDescent="0.2">
      <c r="J112" s="115"/>
      <c r="K112" s="115"/>
      <c r="L112" s="115"/>
      <c r="M112" s="115"/>
      <c r="N112" s="115"/>
      <c r="O112" s="115"/>
      <c r="P112" s="115"/>
    </row>
    <row r="113" spans="10:16" x14ac:dyDescent="0.2">
      <c r="J113" s="115"/>
      <c r="K113" s="115"/>
      <c r="L113" s="115"/>
      <c r="M113" s="115"/>
      <c r="N113" s="115"/>
      <c r="O113" s="115"/>
      <c r="P113" s="115"/>
    </row>
    <row r="114" spans="10:16" x14ac:dyDescent="0.2">
      <c r="J114" s="115"/>
      <c r="K114" s="115"/>
      <c r="L114" s="115"/>
      <c r="M114" s="115"/>
      <c r="N114" s="115"/>
      <c r="O114" s="115"/>
      <c r="P114" s="115"/>
    </row>
    <row r="115" spans="10:16" x14ac:dyDescent="0.2">
      <c r="J115" s="115"/>
      <c r="K115" s="115"/>
      <c r="L115" s="115"/>
      <c r="M115" s="115"/>
      <c r="N115" s="115"/>
      <c r="O115" s="115"/>
      <c r="P115" s="115"/>
    </row>
    <row r="116" spans="10:16" x14ac:dyDescent="0.2">
      <c r="J116" s="115"/>
      <c r="K116" s="115"/>
      <c r="L116" s="115"/>
      <c r="M116" s="115"/>
      <c r="N116" s="115"/>
      <c r="O116" s="115"/>
      <c r="P116" s="115"/>
    </row>
    <row r="117" spans="10:16" x14ac:dyDescent="0.2">
      <c r="J117" s="115"/>
      <c r="K117" s="115"/>
      <c r="L117" s="115"/>
      <c r="M117" s="115"/>
      <c r="N117" s="115"/>
      <c r="O117" s="115"/>
      <c r="P117" s="115"/>
    </row>
    <row r="118" spans="10:16" x14ac:dyDescent="0.2">
      <c r="J118" s="115"/>
      <c r="K118" s="115"/>
      <c r="L118" s="115"/>
      <c r="M118" s="115"/>
      <c r="N118" s="115"/>
      <c r="O118" s="115"/>
      <c r="P118" s="115"/>
    </row>
    <row r="119" spans="10:16" x14ac:dyDescent="0.2">
      <c r="J119" s="115"/>
      <c r="K119" s="115"/>
      <c r="L119" s="115"/>
      <c r="M119" s="115"/>
      <c r="N119" s="115"/>
      <c r="O119" s="115"/>
      <c r="P119" s="115"/>
    </row>
    <row r="120" spans="10:16" x14ac:dyDescent="0.2">
      <c r="J120" s="115"/>
      <c r="K120" s="115"/>
      <c r="L120" s="115"/>
      <c r="M120" s="115"/>
      <c r="N120" s="115"/>
      <c r="O120" s="115"/>
      <c r="P120" s="115"/>
    </row>
    <row r="121" spans="10:16" x14ac:dyDescent="0.2">
      <c r="J121" s="115"/>
      <c r="K121" s="115"/>
      <c r="L121" s="115"/>
      <c r="M121" s="115"/>
      <c r="N121" s="115"/>
      <c r="O121" s="115"/>
      <c r="P121" s="115"/>
    </row>
    <row r="122" spans="10:16" x14ac:dyDescent="0.2">
      <c r="J122" s="115"/>
      <c r="K122" s="115"/>
      <c r="L122" s="115"/>
      <c r="M122" s="115"/>
      <c r="N122" s="115"/>
      <c r="O122" s="115"/>
      <c r="P122" s="115"/>
    </row>
    <row r="123" spans="10:16" x14ac:dyDescent="0.2">
      <c r="J123" s="115"/>
      <c r="K123" s="115"/>
      <c r="L123" s="115"/>
      <c r="M123" s="115"/>
      <c r="N123" s="115"/>
      <c r="O123" s="115"/>
      <c r="P123" s="115"/>
    </row>
    <row r="124" spans="10:16" x14ac:dyDescent="0.2">
      <c r="J124" s="115"/>
      <c r="K124" s="115"/>
      <c r="L124" s="115"/>
      <c r="M124" s="115"/>
      <c r="N124" s="115"/>
      <c r="O124" s="115"/>
      <c r="P124" s="115"/>
    </row>
    <row r="125" spans="10:16" x14ac:dyDescent="0.2">
      <c r="J125" s="115"/>
      <c r="K125" s="115"/>
      <c r="L125" s="115"/>
      <c r="M125" s="115"/>
      <c r="N125" s="115"/>
      <c r="O125" s="115"/>
      <c r="P125" s="115"/>
    </row>
    <row r="126" spans="10:16" x14ac:dyDescent="0.2">
      <c r="J126" s="115"/>
      <c r="K126" s="115"/>
      <c r="L126" s="115"/>
      <c r="M126" s="115"/>
      <c r="N126" s="115"/>
      <c r="O126" s="115"/>
      <c r="P126" s="115"/>
    </row>
    <row r="127" spans="10:16" x14ac:dyDescent="0.2">
      <c r="J127" s="115"/>
      <c r="K127" s="115"/>
      <c r="L127" s="115"/>
      <c r="M127" s="115"/>
      <c r="N127" s="115"/>
      <c r="O127" s="115"/>
      <c r="P127" s="115"/>
    </row>
  </sheetData>
  <mergeCells count="36">
    <mergeCell ref="B32:C32"/>
    <mergeCell ref="A33:C33"/>
    <mergeCell ref="B26:C26"/>
    <mergeCell ref="B27:C27"/>
    <mergeCell ref="B28:C28"/>
    <mergeCell ref="B29:C29"/>
    <mergeCell ref="B30:C30"/>
    <mergeCell ref="B31:C31"/>
    <mergeCell ref="B25:C25"/>
    <mergeCell ref="N18:O18"/>
    <mergeCell ref="P18:Q18"/>
    <mergeCell ref="R18:T18"/>
    <mergeCell ref="U18:U19"/>
    <mergeCell ref="B20:C20"/>
    <mergeCell ref="B21:C21"/>
    <mergeCell ref="B22:C22"/>
    <mergeCell ref="B23:C23"/>
    <mergeCell ref="B24:C24"/>
    <mergeCell ref="V18:X18"/>
    <mergeCell ref="B19:C19"/>
    <mergeCell ref="A7:X7"/>
    <mergeCell ref="A15:X15"/>
    <mergeCell ref="A16:X17"/>
    <mergeCell ref="A18:C18"/>
    <mergeCell ref="D18:D19"/>
    <mergeCell ref="E18:E19"/>
    <mergeCell ref="F18:G18"/>
    <mergeCell ref="H18:I18"/>
    <mergeCell ref="J18:K18"/>
    <mergeCell ref="L18:M18"/>
    <mergeCell ref="A6:X6"/>
    <mergeCell ref="A1:X1"/>
    <mergeCell ref="A2:X2"/>
    <mergeCell ref="A3:X3"/>
    <mergeCell ref="A4:X4"/>
    <mergeCell ref="A5:X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0"/>
  <sheetViews>
    <sheetView topLeftCell="A26" workbookViewId="0">
      <selection activeCell="G29" sqref="G29"/>
    </sheetView>
  </sheetViews>
  <sheetFormatPr baseColWidth="10" defaultColWidth="12.5703125" defaultRowHeight="12.75" x14ac:dyDescent="0.2"/>
  <cols>
    <col min="1" max="1" width="6" style="35" customWidth="1"/>
    <col min="2" max="2" width="13.140625" style="35" customWidth="1"/>
    <col min="3" max="3" width="19.85546875" style="35" customWidth="1"/>
    <col min="4" max="4" width="12.5703125" style="35"/>
    <col min="5" max="5" width="7.42578125" style="35" customWidth="1"/>
    <col min="6" max="7" width="13.5703125" style="35" customWidth="1"/>
    <col min="8" max="8" width="12.7109375" style="35" hidden="1" customWidth="1"/>
    <col min="9" max="9" width="11.140625" style="35" hidden="1" customWidth="1"/>
    <col min="10" max="10" width="11.5703125" style="35" hidden="1" customWidth="1"/>
    <col min="11" max="11" width="9.5703125" style="35" hidden="1" customWidth="1"/>
    <col min="12" max="12" width="11.42578125" style="35" customWidth="1"/>
    <col min="13" max="13" width="9.5703125" style="35" customWidth="1"/>
    <col min="14" max="14" width="11.42578125" style="35" hidden="1" customWidth="1"/>
    <col min="15" max="15" width="9.5703125" style="35" hidden="1" customWidth="1"/>
    <col min="16" max="16" width="11.42578125" style="35" hidden="1" customWidth="1"/>
    <col min="17" max="17" width="9.5703125" style="35" hidden="1" customWidth="1"/>
    <col min="18" max="19" width="11.5703125" style="4" hidden="1" customWidth="1"/>
    <col min="20" max="20" width="12.42578125" style="4" hidden="1" customWidth="1"/>
    <col min="21" max="21" width="32.85546875" style="4" customWidth="1"/>
    <col min="22" max="24" width="9.5703125" style="35" customWidth="1"/>
    <col min="25" max="25" width="12.42578125" style="35" customWidth="1"/>
    <col min="26" max="16384" width="12.5703125" style="35"/>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302</v>
      </c>
      <c r="B4" s="591"/>
      <c r="C4" s="591"/>
      <c r="D4" s="591"/>
      <c r="E4" s="591"/>
      <c r="F4" s="591"/>
      <c r="G4" s="591"/>
      <c r="H4" s="591"/>
      <c r="I4" s="591"/>
      <c r="J4" s="591"/>
      <c r="K4" s="591"/>
      <c r="L4" s="591"/>
      <c r="M4" s="591"/>
      <c r="N4" s="591"/>
      <c r="O4" s="591"/>
      <c r="P4" s="591"/>
      <c r="Q4" s="591"/>
      <c r="R4" s="591"/>
      <c r="S4" s="591"/>
      <c r="T4" s="591"/>
      <c r="U4" s="591"/>
      <c r="V4" s="591"/>
      <c r="W4" s="591"/>
      <c r="X4" s="591"/>
    </row>
    <row r="5" spans="1:24" x14ac:dyDescent="0.2">
      <c r="A5" s="591" t="s">
        <v>353</v>
      </c>
      <c r="B5" s="591"/>
      <c r="C5" s="591"/>
      <c r="D5" s="591"/>
      <c r="E5" s="591"/>
      <c r="F5" s="591"/>
      <c r="G5" s="591"/>
      <c r="H5" s="591"/>
      <c r="I5" s="591"/>
      <c r="J5" s="591"/>
      <c r="K5" s="591"/>
      <c r="L5" s="591"/>
      <c r="M5" s="591"/>
      <c r="N5" s="591"/>
      <c r="O5" s="591"/>
      <c r="P5" s="591"/>
      <c r="Q5" s="591"/>
      <c r="R5" s="591"/>
      <c r="S5" s="591"/>
      <c r="T5" s="591"/>
      <c r="U5" s="591"/>
      <c r="V5" s="591"/>
      <c r="W5" s="591"/>
      <c r="X5" s="591"/>
    </row>
    <row r="6" spans="1:24" hidden="1" x14ac:dyDescent="0.2">
      <c r="A6" s="591" t="s">
        <v>354</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355</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21"/>
      <c r="B8" s="21"/>
      <c r="C8" s="21"/>
      <c r="D8" s="21"/>
      <c r="E8" s="21"/>
      <c r="F8" s="21"/>
      <c r="G8" s="21"/>
      <c r="H8" s="21"/>
      <c r="I8" s="21"/>
      <c r="J8" s="21"/>
      <c r="K8" s="21"/>
      <c r="L8" s="21"/>
      <c r="M8" s="21"/>
      <c r="N8" s="21"/>
      <c r="O8" s="21"/>
      <c r="P8" s="21"/>
      <c r="Q8" s="21"/>
      <c r="R8" s="1"/>
      <c r="S8" s="1"/>
      <c r="T8" s="1"/>
      <c r="U8" s="1"/>
    </row>
    <row r="9" spans="1:24" x14ac:dyDescent="0.2">
      <c r="A9" s="18" t="s">
        <v>37</v>
      </c>
      <c r="B9" s="18"/>
      <c r="C9" s="18" t="s">
        <v>356</v>
      </c>
      <c r="D9" s="1"/>
      <c r="E9" s="1"/>
      <c r="F9" s="1"/>
      <c r="G9" s="1"/>
      <c r="H9" s="1"/>
      <c r="I9" s="1"/>
      <c r="J9" s="1"/>
      <c r="K9" s="1"/>
      <c r="L9" s="4"/>
      <c r="M9" s="4"/>
      <c r="N9" s="4"/>
      <c r="O9" s="4"/>
      <c r="P9" s="4"/>
      <c r="Q9" s="4"/>
      <c r="R9" s="1"/>
      <c r="S9" s="1"/>
      <c r="T9" s="1"/>
      <c r="U9" s="1"/>
    </row>
    <row r="10" spans="1:24" x14ac:dyDescent="0.2">
      <c r="A10" s="18" t="s">
        <v>1</v>
      </c>
      <c r="B10" s="265"/>
      <c r="C10" s="18" t="s">
        <v>305</v>
      </c>
      <c r="D10" s="1"/>
      <c r="E10" s="1"/>
      <c r="F10" s="1"/>
      <c r="G10" s="1"/>
      <c r="H10" s="1"/>
      <c r="I10" s="1"/>
      <c r="J10" s="1"/>
      <c r="K10" s="1"/>
      <c r="L10" s="4"/>
      <c r="M10" s="4"/>
      <c r="N10" s="4"/>
      <c r="O10" s="4"/>
      <c r="P10" s="4"/>
      <c r="Q10" s="4"/>
      <c r="R10" s="1">
        <v>1</v>
      </c>
      <c r="S10" s="1"/>
      <c r="T10" s="1"/>
      <c r="U10" s="1"/>
    </row>
    <row r="11" spans="1:24" x14ac:dyDescent="0.2">
      <c r="A11" s="18" t="s">
        <v>65</v>
      </c>
      <c r="B11" s="265"/>
      <c r="C11" s="18" t="s">
        <v>357</v>
      </c>
      <c r="D11" s="1"/>
      <c r="E11" s="1"/>
      <c r="F11" s="1"/>
      <c r="G11" s="1"/>
      <c r="H11" s="1"/>
      <c r="I11" s="1"/>
      <c r="J11" s="1"/>
      <c r="K11" s="1"/>
      <c r="L11" s="4"/>
      <c r="M11" s="4"/>
      <c r="N11" s="4"/>
      <c r="O11" s="4"/>
      <c r="P11" s="4"/>
      <c r="Q11" s="4"/>
      <c r="R11" s="1"/>
      <c r="S11" s="1"/>
      <c r="T11" s="1"/>
      <c r="U11" s="1"/>
    </row>
    <row r="12" spans="1:24" x14ac:dyDescent="0.2">
      <c r="A12" s="18" t="s">
        <v>7</v>
      </c>
      <c r="B12" s="265"/>
      <c r="C12" s="18" t="s">
        <v>67</v>
      </c>
      <c r="D12" s="1"/>
      <c r="E12" s="1"/>
      <c r="F12" s="1"/>
      <c r="G12" s="1"/>
      <c r="H12" s="1"/>
      <c r="I12" s="1"/>
      <c r="J12" s="1"/>
      <c r="K12" s="1"/>
      <c r="L12" s="4"/>
      <c r="M12" s="4"/>
      <c r="N12" s="4"/>
      <c r="O12" s="4"/>
      <c r="P12" s="4"/>
      <c r="Q12" s="4"/>
      <c r="R12" s="1"/>
      <c r="S12" s="1"/>
      <c r="T12" s="1"/>
      <c r="U12" s="1"/>
    </row>
    <row r="13" spans="1:24" x14ac:dyDescent="0.2">
      <c r="A13" s="14" t="s">
        <v>39</v>
      </c>
      <c r="B13" s="14"/>
      <c r="C13" s="174" t="s">
        <v>358</v>
      </c>
      <c r="D13" s="1"/>
      <c r="E13" s="1"/>
      <c r="F13" s="1"/>
      <c r="G13" s="1"/>
      <c r="H13" s="1"/>
      <c r="I13" s="1"/>
      <c r="J13" s="1"/>
      <c r="K13" s="1"/>
      <c r="L13" s="4"/>
      <c r="M13" s="4"/>
      <c r="N13" s="4"/>
      <c r="O13" s="4"/>
      <c r="P13" s="4"/>
      <c r="Q13" s="4"/>
      <c r="R13" s="1"/>
      <c r="S13" s="1"/>
      <c r="T13" s="1"/>
      <c r="U13" s="12"/>
      <c r="X13" s="12" t="s">
        <v>40</v>
      </c>
    </row>
    <row r="14" spans="1:24" x14ac:dyDescent="0.2">
      <c r="A14" s="574" t="s">
        <v>4</v>
      </c>
      <c r="B14" s="574"/>
      <c r="C14" s="574"/>
      <c r="D14" s="574"/>
      <c r="E14" s="574"/>
      <c r="F14" s="574"/>
      <c r="G14" s="574"/>
      <c r="H14" s="574"/>
      <c r="I14" s="574"/>
      <c r="J14" s="574"/>
      <c r="K14" s="574"/>
      <c r="L14" s="574"/>
      <c r="M14" s="574"/>
      <c r="N14" s="574"/>
      <c r="O14" s="574"/>
      <c r="P14" s="574"/>
      <c r="Q14" s="574"/>
      <c r="R14" s="574"/>
      <c r="S14" s="574"/>
      <c r="T14" s="574"/>
      <c r="U14" s="574"/>
      <c r="V14" s="574"/>
      <c r="W14" s="574"/>
      <c r="X14" s="574"/>
    </row>
    <row r="15" spans="1:24" ht="33" customHeight="1" x14ac:dyDescent="0.2">
      <c r="A15" s="655" t="s">
        <v>359</v>
      </c>
      <c r="B15" s="655"/>
      <c r="C15" s="655"/>
      <c r="D15" s="655"/>
      <c r="E15" s="655"/>
      <c r="F15" s="655"/>
      <c r="G15" s="655"/>
      <c r="H15" s="655"/>
      <c r="I15" s="655"/>
      <c r="J15" s="655"/>
      <c r="K15" s="655"/>
      <c r="L15" s="655"/>
      <c r="M15" s="655"/>
      <c r="N15" s="655"/>
      <c r="O15" s="655"/>
      <c r="P15" s="655"/>
      <c r="Q15" s="655"/>
      <c r="R15" s="655"/>
      <c r="S15" s="655"/>
      <c r="T15" s="655"/>
      <c r="U15" s="655"/>
      <c r="V15" s="655"/>
      <c r="W15" s="655"/>
      <c r="X15" s="655"/>
    </row>
    <row r="16" spans="1:24" x14ac:dyDescent="0.2">
      <c r="A16" s="4"/>
      <c r="B16" s="4"/>
      <c r="C16" s="4"/>
      <c r="D16" s="4"/>
      <c r="E16" s="4"/>
      <c r="F16" s="4"/>
      <c r="G16" s="4"/>
      <c r="H16" s="4"/>
      <c r="I16" s="4"/>
      <c r="J16" s="4"/>
      <c r="K16" s="4"/>
      <c r="L16" s="4"/>
      <c r="M16" s="4"/>
      <c r="N16" s="4"/>
      <c r="O16" s="4"/>
      <c r="P16" s="4"/>
      <c r="Q16" s="4"/>
      <c r="R16" s="1"/>
      <c r="S16" s="1"/>
      <c r="T16" s="1"/>
      <c r="U16" s="1"/>
    </row>
    <row r="17" spans="1:24" ht="12.75" customHeight="1" x14ac:dyDescent="0.2">
      <c r="A17" s="588" t="s">
        <v>5</v>
      </c>
      <c r="B17" s="589"/>
      <c r="C17" s="590"/>
      <c r="D17" s="578" t="s">
        <v>8</v>
      </c>
      <c r="E17" s="578" t="s">
        <v>18</v>
      </c>
      <c r="F17" s="580" t="s">
        <v>19</v>
      </c>
      <c r="G17" s="581"/>
      <c r="H17" s="580" t="s">
        <v>20</v>
      </c>
      <c r="I17" s="581"/>
      <c r="J17" s="588" t="s">
        <v>14</v>
      </c>
      <c r="K17" s="590"/>
      <c r="L17" s="588" t="s">
        <v>360</v>
      </c>
      <c r="M17" s="590"/>
      <c r="N17" s="588" t="s">
        <v>13</v>
      </c>
      <c r="O17" s="590"/>
      <c r="P17" s="588" t="s">
        <v>15</v>
      </c>
      <c r="Q17" s="590"/>
      <c r="R17" s="586" t="s">
        <v>28</v>
      </c>
      <c r="S17" s="586"/>
      <c r="T17" s="586"/>
      <c r="U17" s="598" t="s">
        <v>361</v>
      </c>
      <c r="V17" s="580" t="s">
        <v>31</v>
      </c>
      <c r="W17" s="587"/>
      <c r="X17" s="581"/>
    </row>
    <row r="18" spans="1:24" x14ac:dyDescent="0.2">
      <c r="A18" s="20" t="s">
        <v>17</v>
      </c>
      <c r="B18" s="586" t="s">
        <v>6</v>
      </c>
      <c r="C18" s="586"/>
      <c r="D18" s="579"/>
      <c r="E18" s="579"/>
      <c r="F18" s="17" t="s">
        <v>21</v>
      </c>
      <c r="G18" s="17" t="s">
        <v>22</v>
      </c>
      <c r="H18" s="17" t="s">
        <v>23</v>
      </c>
      <c r="I18" s="17" t="s">
        <v>24</v>
      </c>
      <c r="J18" s="2" t="s">
        <v>11</v>
      </c>
      <c r="K18" s="2" t="s">
        <v>12</v>
      </c>
      <c r="L18" s="2" t="s">
        <v>11</v>
      </c>
      <c r="M18" s="2" t="s">
        <v>12</v>
      </c>
      <c r="N18" s="2" t="s">
        <v>11</v>
      </c>
      <c r="O18" s="2" t="s">
        <v>12</v>
      </c>
      <c r="P18" s="2" t="s">
        <v>11</v>
      </c>
      <c r="Q18" s="2" t="s">
        <v>12</v>
      </c>
      <c r="R18" s="2" t="s">
        <v>11</v>
      </c>
      <c r="S18" s="2" t="s">
        <v>12</v>
      </c>
      <c r="T18" s="2" t="s">
        <v>30</v>
      </c>
      <c r="U18" s="598"/>
      <c r="V18" s="17" t="s">
        <v>32</v>
      </c>
      <c r="W18" s="17" t="s">
        <v>33</v>
      </c>
      <c r="X18" s="17" t="s">
        <v>34</v>
      </c>
    </row>
    <row r="19" spans="1:24" ht="174" customHeight="1" x14ac:dyDescent="0.2">
      <c r="A19" s="266">
        <v>1</v>
      </c>
      <c r="B19" s="654" t="s">
        <v>362</v>
      </c>
      <c r="C19" s="654"/>
      <c r="D19" s="267" t="s">
        <v>363</v>
      </c>
      <c r="E19" s="268">
        <v>0.2</v>
      </c>
      <c r="F19" s="28">
        <f>$F$28*E19</f>
        <v>2325416.8000000003</v>
      </c>
      <c r="G19" s="28">
        <f>$G$28*E19</f>
        <v>1532808.4000000001</v>
      </c>
      <c r="H19" s="8">
        <f>J19+L19+N19+P19</f>
        <v>360</v>
      </c>
      <c r="I19" s="269">
        <f>K19+M19+O19+Q19</f>
        <v>1107</v>
      </c>
      <c r="J19" s="266">
        <v>180</v>
      </c>
      <c r="K19" s="270">
        <v>509</v>
      </c>
      <c r="L19" s="266">
        <v>180</v>
      </c>
      <c r="M19" s="269">
        <v>598</v>
      </c>
      <c r="N19" s="266"/>
      <c r="O19" s="269"/>
      <c r="P19" s="266"/>
      <c r="Q19" s="269"/>
      <c r="R19" s="29">
        <f>J19+L19+N19+P19</f>
        <v>360</v>
      </c>
      <c r="S19" s="29">
        <f>K19+M19+O19+Q19</f>
        <v>1107</v>
      </c>
      <c r="T19" s="29">
        <f>S19-R19</f>
        <v>747</v>
      </c>
      <c r="U19" s="271" t="s">
        <v>364</v>
      </c>
      <c r="V19" s="3">
        <f>M19/L19*100</f>
        <v>332.22222222222223</v>
      </c>
      <c r="W19" s="3">
        <f>G19/F19*100</f>
        <v>65.915426430221018</v>
      </c>
      <c r="X19" s="3">
        <f>W19/V19*100</f>
        <v>19.840763808427731</v>
      </c>
    </row>
    <row r="20" spans="1:24" ht="45" customHeight="1" x14ac:dyDescent="0.2">
      <c r="A20" s="266">
        <v>2</v>
      </c>
      <c r="B20" s="654" t="s">
        <v>365</v>
      </c>
      <c r="C20" s="654"/>
      <c r="D20" s="267" t="s">
        <v>366</v>
      </c>
      <c r="E20" s="268">
        <v>0.2</v>
      </c>
      <c r="F20" s="28">
        <f t="shared" ref="F20:F26" si="0">$F$28*E20</f>
        <v>2325416.8000000003</v>
      </c>
      <c r="G20" s="28">
        <f t="shared" ref="G20:G26" si="1">$G$28*E20</f>
        <v>1532808.4000000001</v>
      </c>
      <c r="H20" s="8">
        <f t="shared" ref="H20:I26" si="2">J20+L20+N20+P20</f>
        <v>6</v>
      </c>
      <c r="I20" s="269">
        <f t="shared" si="2"/>
        <v>6</v>
      </c>
      <c r="J20" s="266">
        <v>3</v>
      </c>
      <c r="K20" s="270">
        <v>3</v>
      </c>
      <c r="L20" s="266">
        <v>3</v>
      </c>
      <c r="M20" s="269">
        <v>3</v>
      </c>
      <c r="N20" s="266"/>
      <c r="O20" s="269"/>
      <c r="P20" s="266"/>
      <c r="Q20" s="269"/>
      <c r="R20" s="29">
        <f t="shared" ref="R20:S28" si="3">J20+L20+N20+P20</f>
        <v>6</v>
      </c>
      <c r="S20" s="29">
        <f t="shared" si="3"/>
        <v>6</v>
      </c>
      <c r="T20" s="29">
        <f t="shared" ref="T20:T28" si="4">S20-R20</f>
        <v>0</v>
      </c>
      <c r="U20" s="271" t="s">
        <v>367</v>
      </c>
      <c r="V20" s="3">
        <f t="shared" ref="V20:V28" si="5">M20/L20*100</f>
        <v>100</v>
      </c>
      <c r="W20" s="3">
        <f t="shared" ref="W20:W28" si="6">G20/F20*100</f>
        <v>65.915426430221018</v>
      </c>
      <c r="X20" s="3">
        <f t="shared" ref="X20:X28" si="7">W20/V20*100</f>
        <v>65.915426430221018</v>
      </c>
    </row>
    <row r="21" spans="1:24" ht="45" customHeight="1" x14ac:dyDescent="0.2">
      <c r="A21" s="266">
        <v>3</v>
      </c>
      <c r="B21" s="654" t="s">
        <v>368</v>
      </c>
      <c r="C21" s="654"/>
      <c r="D21" s="267" t="s">
        <v>169</v>
      </c>
      <c r="E21" s="268">
        <v>0.15</v>
      </c>
      <c r="F21" s="28">
        <f t="shared" si="0"/>
        <v>1744062.5999999999</v>
      </c>
      <c r="G21" s="28">
        <f t="shared" si="1"/>
        <v>1149606.3</v>
      </c>
      <c r="H21" s="8">
        <f t="shared" si="2"/>
        <v>360</v>
      </c>
      <c r="I21" s="269">
        <f t="shared" si="2"/>
        <v>1107</v>
      </c>
      <c r="J21" s="266">
        <v>180</v>
      </c>
      <c r="K21" s="270">
        <v>509</v>
      </c>
      <c r="L21" s="266">
        <v>180</v>
      </c>
      <c r="M21" s="269">
        <v>598</v>
      </c>
      <c r="N21" s="266"/>
      <c r="O21" s="269"/>
      <c r="P21" s="266"/>
      <c r="Q21" s="269"/>
      <c r="R21" s="29">
        <f t="shared" si="3"/>
        <v>360</v>
      </c>
      <c r="S21" s="29">
        <f t="shared" si="3"/>
        <v>1107</v>
      </c>
      <c r="T21" s="29">
        <f t="shared" si="4"/>
        <v>747</v>
      </c>
      <c r="U21" s="271" t="s">
        <v>369</v>
      </c>
      <c r="V21" s="3">
        <f t="shared" si="5"/>
        <v>332.22222222222223</v>
      </c>
      <c r="W21" s="3">
        <f t="shared" si="6"/>
        <v>65.915426430221032</v>
      </c>
      <c r="X21" s="3">
        <f t="shared" si="7"/>
        <v>19.840763808427734</v>
      </c>
    </row>
    <row r="22" spans="1:24" ht="45" customHeight="1" x14ac:dyDescent="0.2">
      <c r="A22" s="266">
        <v>4</v>
      </c>
      <c r="B22" s="654" t="s">
        <v>370</v>
      </c>
      <c r="C22" s="654"/>
      <c r="D22" s="267" t="s">
        <v>371</v>
      </c>
      <c r="E22" s="268">
        <v>0.1</v>
      </c>
      <c r="F22" s="28">
        <f t="shared" si="0"/>
        <v>1162708.4000000001</v>
      </c>
      <c r="G22" s="28">
        <f t="shared" si="1"/>
        <v>766404.20000000007</v>
      </c>
      <c r="H22" s="8">
        <f t="shared" si="2"/>
        <v>240</v>
      </c>
      <c r="I22" s="269">
        <f t="shared" si="2"/>
        <v>480</v>
      </c>
      <c r="J22" s="266">
        <v>120</v>
      </c>
      <c r="K22" s="270">
        <v>120</v>
      </c>
      <c r="L22" s="266">
        <v>120</v>
      </c>
      <c r="M22" s="269">
        <v>360</v>
      </c>
      <c r="N22" s="266"/>
      <c r="O22" s="269"/>
      <c r="P22" s="266"/>
      <c r="Q22" s="269"/>
      <c r="R22" s="29">
        <f t="shared" si="3"/>
        <v>240</v>
      </c>
      <c r="S22" s="29">
        <f t="shared" si="3"/>
        <v>480</v>
      </c>
      <c r="T22" s="29">
        <f t="shared" si="4"/>
        <v>240</v>
      </c>
      <c r="U22" s="271" t="s">
        <v>372</v>
      </c>
      <c r="V22" s="3">
        <f t="shared" si="5"/>
        <v>300</v>
      </c>
      <c r="W22" s="3">
        <f t="shared" si="6"/>
        <v>65.915426430221018</v>
      </c>
      <c r="X22" s="3">
        <f t="shared" si="7"/>
        <v>21.971808810073671</v>
      </c>
    </row>
    <row r="23" spans="1:24" ht="93.75" customHeight="1" x14ac:dyDescent="0.2">
      <c r="A23" s="266">
        <v>5</v>
      </c>
      <c r="B23" s="654" t="s">
        <v>373</v>
      </c>
      <c r="C23" s="654"/>
      <c r="D23" s="267" t="s">
        <v>374</v>
      </c>
      <c r="E23" s="268">
        <v>0.1</v>
      </c>
      <c r="F23" s="28">
        <f t="shared" si="0"/>
        <v>1162708.4000000001</v>
      </c>
      <c r="G23" s="28">
        <f t="shared" si="1"/>
        <v>766404.20000000007</v>
      </c>
      <c r="H23" s="8">
        <f t="shared" si="2"/>
        <v>25</v>
      </c>
      <c r="I23" s="269">
        <f t="shared" si="2"/>
        <v>37</v>
      </c>
      <c r="J23" s="266">
        <v>10</v>
      </c>
      <c r="K23" s="270">
        <v>23</v>
      </c>
      <c r="L23" s="266">
        <v>15</v>
      </c>
      <c r="M23" s="269">
        <v>14</v>
      </c>
      <c r="N23" s="266"/>
      <c r="O23" s="269"/>
      <c r="P23" s="266"/>
      <c r="Q23" s="269"/>
      <c r="R23" s="29">
        <f t="shared" si="3"/>
        <v>25</v>
      </c>
      <c r="S23" s="29">
        <f t="shared" si="3"/>
        <v>37</v>
      </c>
      <c r="T23" s="29">
        <f t="shared" si="4"/>
        <v>12</v>
      </c>
      <c r="U23" s="271" t="s">
        <v>375</v>
      </c>
      <c r="V23" s="3">
        <f t="shared" si="5"/>
        <v>93.333333333333329</v>
      </c>
      <c r="W23" s="3">
        <f t="shared" si="6"/>
        <v>65.915426430221018</v>
      </c>
      <c r="X23" s="3">
        <f t="shared" si="7"/>
        <v>70.623671175236808</v>
      </c>
    </row>
    <row r="24" spans="1:24" ht="119.25" customHeight="1" x14ac:dyDescent="0.2">
      <c r="A24" s="266">
        <v>6</v>
      </c>
      <c r="B24" s="654" t="s">
        <v>376</v>
      </c>
      <c r="C24" s="654"/>
      <c r="D24" s="267" t="s">
        <v>377</v>
      </c>
      <c r="E24" s="268">
        <v>0.05</v>
      </c>
      <c r="F24" s="28">
        <f t="shared" si="0"/>
        <v>581354.20000000007</v>
      </c>
      <c r="G24" s="28">
        <f t="shared" si="1"/>
        <v>383202.10000000003</v>
      </c>
      <c r="H24" s="8">
        <f t="shared" si="2"/>
        <v>10</v>
      </c>
      <c r="I24" s="269">
        <f t="shared" si="2"/>
        <v>115</v>
      </c>
      <c r="J24" s="266">
        <v>5</v>
      </c>
      <c r="K24" s="270">
        <v>58</v>
      </c>
      <c r="L24" s="266">
        <v>5</v>
      </c>
      <c r="M24" s="269">
        <v>57</v>
      </c>
      <c r="N24" s="266"/>
      <c r="O24" s="269"/>
      <c r="P24" s="266"/>
      <c r="Q24" s="269"/>
      <c r="R24" s="29">
        <f t="shared" si="3"/>
        <v>10</v>
      </c>
      <c r="S24" s="29">
        <f t="shared" si="3"/>
        <v>115</v>
      </c>
      <c r="T24" s="29">
        <f t="shared" si="4"/>
        <v>105</v>
      </c>
      <c r="U24" s="271" t="s">
        <v>378</v>
      </c>
      <c r="V24" s="3">
        <f t="shared" si="5"/>
        <v>1140</v>
      </c>
      <c r="W24" s="3">
        <f t="shared" si="6"/>
        <v>65.915426430221018</v>
      </c>
      <c r="X24" s="3">
        <f t="shared" si="7"/>
        <v>5.7820549500193881</v>
      </c>
    </row>
    <row r="25" spans="1:24" ht="78.75" customHeight="1" x14ac:dyDescent="0.2">
      <c r="A25" s="266">
        <v>7</v>
      </c>
      <c r="B25" s="654" t="s">
        <v>379</v>
      </c>
      <c r="C25" s="654"/>
      <c r="D25" s="267" t="s">
        <v>380</v>
      </c>
      <c r="E25" s="268">
        <v>0.1</v>
      </c>
      <c r="F25" s="28">
        <f t="shared" si="0"/>
        <v>1162708.4000000001</v>
      </c>
      <c r="G25" s="28">
        <f t="shared" si="1"/>
        <v>766404.20000000007</v>
      </c>
      <c r="H25" s="8">
        <f t="shared" si="2"/>
        <v>360</v>
      </c>
      <c r="I25" s="269">
        <f t="shared" si="2"/>
        <v>2767</v>
      </c>
      <c r="J25" s="266">
        <v>180</v>
      </c>
      <c r="K25" s="270">
        <v>1450</v>
      </c>
      <c r="L25" s="266">
        <v>180</v>
      </c>
      <c r="M25" s="269">
        <v>1317</v>
      </c>
      <c r="N25" s="266"/>
      <c r="O25" s="269"/>
      <c r="P25" s="266"/>
      <c r="Q25" s="269"/>
      <c r="R25" s="29">
        <f t="shared" si="3"/>
        <v>360</v>
      </c>
      <c r="S25" s="29">
        <f t="shared" si="3"/>
        <v>2767</v>
      </c>
      <c r="T25" s="29">
        <f t="shared" si="4"/>
        <v>2407</v>
      </c>
      <c r="U25" s="271" t="s">
        <v>381</v>
      </c>
      <c r="V25" s="3">
        <f t="shared" si="5"/>
        <v>731.66666666666663</v>
      </c>
      <c r="W25" s="3">
        <f t="shared" si="6"/>
        <v>65.915426430221018</v>
      </c>
      <c r="X25" s="3">
        <f t="shared" si="7"/>
        <v>9.0089421089140345</v>
      </c>
    </row>
    <row r="26" spans="1:24" ht="109.5" customHeight="1" x14ac:dyDescent="0.2">
      <c r="A26" s="266">
        <v>8</v>
      </c>
      <c r="B26" s="654" t="s">
        <v>382</v>
      </c>
      <c r="C26" s="654"/>
      <c r="D26" s="267" t="s">
        <v>383</v>
      </c>
      <c r="E26" s="268">
        <v>0.1</v>
      </c>
      <c r="F26" s="28">
        <f t="shared" si="0"/>
        <v>1162708.4000000001</v>
      </c>
      <c r="G26" s="28">
        <f t="shared" si="1"/>
        <v>766404.20000000007</v>
      </c>
      <c r="H26" s="8">
        <f t="shared" si="2"/>
        <v>16</v>
      </c>
      <c r="I26" s="269">
        <f t="shared" si="2"/>
        <v>76</v>
      </c>
      <c r="J26" s="266">
        <v>8</v>
      </c>
      <c r="K26" s="270">
        <v>27</v>
      </c>
      <c r="L26" s="266">
        <v>8</v>
      </c>
      <c r="M26" s="269">
        <v>49</v>
      </c>
      <c r="N26" s="266"/>
      <c r="O26" s="269"/>
      <c r="P26" s="266"/>
      <c r="Q26" s="269"/>
      <c r="R26" s="29">
        <f t="shared" si="3"/>
        <v>16</v>
      </c>
      <c r="S26" s="29">
        <f t="shared" si="3"/>
        <v>76</v>
      </c>
      <c r="T26" s="29">
        <f t="shared" si="4"/>
        <v>60</v>
      </c>
      <c r="U26" s="32" t="s">
        <v>384</v>
      </c>
      <c r="V26" s="3">
        <f t="shared" si="5"/>
        <v>612.5</v>
      </c>
      <c r="W26" s="3">
        <f t="shared" si="6"/>
        <v>65.915426430221018</v>
      </c>
      <c r="X26" s="3">
        <f t="shared" si="7"/>
        <v>10.761702274321799</v>
      </c>
    </row>
    <row r="27" spans="1:24" ht="45" customHeight="1" x14ac:dyDescent="0.2">
      <c r="A27" s="266"/>
      <c r="B27" s="654"/>
      <c r="C27" s="654"/>
      <c r="D27" s="267"/>
      <c r="E27" s="268"/>
      <c r="F27" s="28"/>
      <c r="G27" s="28"/>
      <c r="H27" s="8"/>
      <c r="I27" s="269"/>
      <c r="J27" s="266"/>
      <c r="K27" s="270"/>
      <c r="L27" s="266"/>
      <c r="M27" s="269"/>
      <c r="N27" s="266"/>
      <c r="O27" s="269"/>
      <c r="P27" s="266"/>
      <c r="Q27" s="269"/>
      <c r="R27" s="29"/>
      <c r="S27" s="29"/>
      <c r="T27" s="29"/>
      <c r="U27" s="272"/>
      <c r="V27" s="3" t="e">
        <f t="shared" si="5"/>
        <v>#DIV/0!</v>
      </c>
      <c r="W27" s="3" t="e">
        <f t="shared" si="6"/>
        <v>#DIV/0!</v>
      </c>
      <c r="X27" s="3" t="e">
        <f t="shared" si="7"/>
        <v>#DIV/0!</v>
      </c>
    </row>
    <row r="28" spans="1:24" s="1" customFormat="1" ht="36.75" customHeight="1" x14ac:dyDescent="0.2">
      <c r="A28" s="575" t="s">
        <v>25</v>
      </c>
      <c r="B28" s="576"/>
      <c r="C28" s="577"/>
      <c r="D28" s="9"/>
      <c r="E28" s="55">
        <f>SUM(E19:E27)</f>
        <v>1</v>
      </c>
      <c r="F28" s="10">
        <v>11627084</v>
      </c>
      <c r="G28" s="56">
        <v>7664042</v>
      </c>
      <c r="H28" s="9">
        <f t="shared" ref="H28:Q28" si="8">SUM(H19:H27)</f>
        <v>1377</v>
      </c>
      <c r="I28" s="9">
        <f t="shared" si="8"/>
        <v>5695</v>
      </c>
      <c r="J28" s="9">
        <f t="shared" si="8"/>
        <v>686</v>
      </c>
      <c r="K28" s="9">
        <f t="shared" si="8"/>
        <v>2699</v>
      </c>
      <c r="L28" s="9">
        <f t="shared" si="8"/>
        <v>691</v>
      </c>
      <c r="M28" s="9">
        <f t="shared" si="8"/>
        <v>2996</v>
      </c>
      <c r="N28" s="9">
        <f t="shared" si="8"/>
        <v>0</v>
      </c>
      <c r="O28" s="9">
        <f t="shared" si="8"/>
        <v>0</v>
      </c>
      <c r="P28" s="9">
        <f t="shared" si="8"/>
        <v>0</v>
      </c>
      <c r="Q28" s="9">
        <f t="shared" si="8"/>
        <v>0</v>
      </c>
      <c r="R28" s="8">
        <f t="shared" si="3"/>
        <v>1377</v>
      </c>
      <c r="S28" s="8">
        <f t="shared" si="3"/>
        <v>5695</v>
      </c>
      <c r="T28" s="8">
        <f t="shared" si="4"/>
        <v>4318</v>
      </c>
      <c r="U28" s="8"/>
      <c r="V28" s="3">
        <f t="shared" si="5"/>
        <v>433.57452966714902</v>
      </c>
      <c r="W28" s="3">
        <f t="shared" si="6"/>
        <v>65.915426430221018</v>
      </c>
      <c r="X28" s="3">
        <f t="shared" si="7"/>
        <v>15.202790274793967</v>
      </c>
    </row>
    <row r="29" spans="1:24" s="4" customFormat="1" ht="14.25" customHeight="1" x14ac:dyDescent="0.2">
      <c r="F29" s="6"/>
    </row>
    <row r="30" spans="1:24" s="4" customFormat="1" ht="14.25" customHeight="1" x14ac:dyDescent="0.2">
      <c r="B30" s="7" t="s">
        <v>26</v>
      </c>
      <c r="F30" s="6"/>
      <c r="H30" s="4" t="s">
        <v>27</v>
      </c>
    </row>
    <row r="45" spans="18:21" x14ac:dyDescent="0.2">
      <c r="R45" s="1"/>
      <c r="S45" s="1"/>
      <c r="T45" s="1"/>
      <c r="U45" s="1"/>
    </row>
    <row r="46" spans="18:21" x14ac:dyDescent="0.2">
      <c r="R46" s="1"/>
      <c r="S46" s="1"/>
      <c r="T46" s="1"/>
      <c r="U46" s="1"/>
    </row>
    <row r="47" spans="18:21" x14ac:dyDescent="0.2">
      <c r="R47" s="1"/>
      <c r="S47" s="1"/>
      <c r="T47" s="1"/>
      <c r="U47" s="1"/>
    </row>
    <row r="48" spans="18:21" x14ac:dyDescent="0.2">
      <c r="R48" s="1"/>
      <c r="S48" s="1"/>
      <c r="T48" s="1"/>
      <c r="U48" s="1"/>
    </row>
    <row r="49" spans="18:21" x14ac:dyDescent="0.2">
      <c r="R49" s="1"/>
      <c r="S49" s="1"/>
      <c r="T49" s="1"/>
      <c r="U49" s="1"/>
    </row>
    <row r="50" spans="18:21" x14ac:dyDescent="0.2">
      <c r="R50" s="1"/>
      <c r="S50" s="1"/>
      <c r="T50" s="1"/>
      <c r="U50" s="1"/>
    </row>
  </sheetData>
  <mergeCells count="32">
    <mergeCell ref="A6:X6"/>
    <mergeCell ref="A1:X1"/>
    <mergeCell ref="A2:X2"/>
    <mergeCell ref="A3:X3"/>
    <mergeCell ref="A4:X4"/>
    <mergeCell ref="A5:X5"/>
    <mergeCell ref="B18:C18"/>
    <mergeCell ref="A7:X7"/>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B25:C25"/>
    <mergeCell ref="B26:C26"/>
    <mergeCell ref="B27:C27"/>
    <mergeCell ref="A28:C28"/>
    <mergeCell ref="B19:C19"/>
    <mergeCell ref="B20:C20"/>
    <mergeCell ref="B21:C21"/>
    <mergeCell ref="B22:C22"/>
    <mergeCell ref="B23:C23"/>
    <mergeCell ref="B24:C24"/>
  </mergeCells>
  <pageMargins left="0.7" right="0.7" top="0.75" bottom="0.75" header="0.3" footer="0.3"/>
  <pageSetup orientation="portrait" horizontalDpi="0" verticalDpi="0"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8"/>
  <sheetViews>
    <sheetView topLeftCell="A24" workbookViewId="0">
      <selection activeCell="G29" sqref="G29"/>
    </sheetView>
  </sheetViews>
  <sheetFormatPr baseColWidth="10" defaultRowHeight="12.75" x14ac:dyDescent="0.2"/>
  <cols>
    <col min="1" max="1" width="10.5703125" style="35" customWidth="1"/>
    <col min="2" max="2" width="8" style="35" customWidth="1"/>
    <col min="3" max="3" width="40.7109375" style="35" customWidth="1"/>
    <col min="4" max="4" width="11.42578125" style="35"/>
    <col min="5" max="5" width="12" style="35" customWidth="1"/>
    <col min="6" max="6" width="13.42578125" style="35" customWidth="1"/>
    <col min="7" max="7" width="12.28515625" style="35" customWidth="1"/>
    <col min="8" max="8" width="10.5703125" style="35" hidden="1" customWidth="1"/>
    <col min="9" max="13" width="9.28515625" style="35" hidden="1" customWidth="1"/>
    <col min="14" max="15" width="9.28515625" style="35" customWidth="1"/>
    <col min="16" max="20" width="9.28515625" style="35" hidden="1" customWidth="1"/>
    <col min="21" max="21" width="25" style="35" customWidth="1"/>
    <col min="22" max="24" width="8.85546875" style="35" customWidth="1"/>
    <col min="25" max="16384" width="11.42578125" style="35"/>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ht="13.5" customHeight="1"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53</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23"/>
      <c r="B8" s="23"/>
      <c r="C8" s="23"/>
      <c r="D8" s="23"/>
      <c r="E8" s="23"/>
      <c r="F8" s="23"/>
      <c r="G8" s="23"/>
      <c r="H8" s="23"/>
      <c r="I8" s="23"/>
      <c r="J8" s="23"/>
      <c r="K8" s="23"/>
      <c r="L8" s="23"/>
      <c r="M8" s="23"/>
      <c r="N8" s="23"/>
      <c r="O8" s="23"/>
      <c r="P8" s="23"/>
      <c r="Q8" s="23"/>
      <c r="R8" s="23"/>
      <c r="S8" s="23"/>
      <c r="T8" s="23"/>
      <c r="U8" s="23"/>
      <c r="V8" s="23"/>
      <c r="W8" s="23"/>
      <c r="X8" s="23"/>
    </row>
    <row r="9" spans="1:24" x14ac:dyDescent="0.2">
      <c r="A9" s="285" t="s">
        <v>423</v>
      </c>
      <c r="B9" s="286">
        <v>185</v>
      </c>
      <c r="C9" s="287" t="s">
        <v>1001</v>
      </c>
      <c r="D9" s="556"/>
      <c r="E9" s="1"/>
      <c r="F9" s="1"/>
      <c r="G9" s="1"/>
      <c r="H9" s="1"/>
      <c r="I9" s="1"/>
      <c r="J9" s="1"/>
      <c r="K9" s="1"/>
      <c r="L9" s="1"/>
      <c r="M9" s="1"/>
      <c r="N9" s="1"/>
      <c r="O9" s="1"/>
      <c r="P9" s="1"/>
      <c r="Q9" s="1"/>
    </row>
    <row r="10" spans="1:24" x14ac:dyDescent="0.2">
      <c r="A10" s="285" t="s">
        <v>1</v>
      </c>
      <c r="B10" s="286">
        <v>12</v>
      </c>
      <c r="C10" s="287" t="s">
        <v>1002</v>
      </c>
      <c r="D10" s="556"/>
      <c r="E10" s="1"/>
      <c r="F10" s="1"/>
      <c r="G10" s="1"/>
      <c r="H10" s="1"/>
      <c r="I10" s="1"/>
      <c r="J10" s="1"/>
      <c r="K10" s="1"/>
      <c r="L10" s="4"/>
      <c r="M10" s="4"/>
      <c r="N10" s="4"/>
      <c r="O10" s="4"/>
      <c r="P10" s="4"/>
      <c r="Q10" s="4"/>
    </row>
    <row r="11" spans="1:24" x14ac:dyDescent="0.2">
      <c r="A11" s="285" t="s">
        <v>426</v>
      </c>
      <c r="B11" s="286">
        <v>3</v>
      </c>
      <c r="C11" s="287" t="s">
        <v>1020</v>
      </c>
      <c r="D11" s="556"/>
      <c r="E11" s="1"/>
      <c r="F11" s="1"/>
      <c r="G11" s="1"/>
      <c r="H11" s="1"/>
      <c r="I11" s="1"/>
      <c r="J11" s="1"/>
      <c r="K11" s="1"/>
      <c r="L11" s="4"/>
      <c r="M11" s="4"/>
      <c r="N11" s="4"/>
      <c r="O11" s="4"/>
      <c r="P11" s="4"/>
      <c r="Q11" s="4"/>
    </row>
    <row r="12" spans="1:24" x14ac:dyDescent="0.2">
      <c r="A12" s="285" t="s">
        <v>7</v>
      </c>
      <c r="B12" s="289">
        <v>38</v>
      </c>
      <c r="C12" s="287" t="s">
        <v>442</v>
      </c>
      <c r="D12" s="556"/>
      <c r="E12" s="1"/>
      <c r="F12" s="1"/>
      <c r="G12" s="1"/>
      <c r="H12" s="1"/>
      <c r="I12" s="1"/>
      <c r="J12" s="1"/>
      <c r="K12" s="1"/>
      <c r="L12" s="4"/>
      <c r="M12" s="4"/>
      <c r="N12" s="4"/>
      <c r="O12" s="4"/>
      <c r="P12" s="4"/>
      <c r="Q12" s="4"/>
    </row>
    <row r="13" spans="1:24" x14ac:dyDescent="0.2">
      <c r="A13" s="285" t="s">
        <v>411</v>
      </c>
      <c r="B13" s="286">
        <v>12</v>
      </c>
      <c r="C13" s="287" t="s">
        <v>1021</v>
      </c>
      <c r="D13" s="556"/>
      <c r="E13" s="1"/>
      <c r="F13" s="1"/>
      <c r="G13" s="1"/>
      <c r="H13" s="1"/>
      <c r="I13" s="1"/>
      <c r="J13" s="1"/>
      <c r="K13" s="1"/>
      <c r="L13" s="4"/>
      <c r="M13" s="4"/>
      <c r="N13" s="4"/>
      <c r="O13" s="4"/>
      <c r="P13" s="4"/>
      <c r="Q13" s="4"/>
    </row>
    <row r="14" spans="1:24" x14ac:dyDescent="0.2">
      <c r="A14" s="1"/>
      <c r="B14" s="1"/>
      <c r="C14" s="1"/>
      <c r="D14" s="1"/>
      <c r="E14" s="1"/>
      <c r="F14" s="1"/>
      <c r="G14" s="1"/>
      <c r="H14" s="1"/>
      <c r="I14" s="1"/>
      <c r="J14" s="1"/>
      <c r="K14" s="1"/>
      <c r="L14" s="4"/>
      <c r="M14" s="4"/>
      <c r="N14" s="4"/>
      <c r="O14" s="4"/>
      <c r="P14" s="4"/>
      <c r="Q14" s="4" t="s">
        <v>40</v>
      </c>
      <c r="U14" s="117"/>
    </row>
    <row r="15" spans="1:24" x14ac:dyDescent="0.2">
      <c r="A15" s="591" t="s">
        <v>4</v>
      </c>
      <c r="B15" s="591"/>
      <c r="C15" s="591"/>
      <c r="D15" s="591"/>
      <c r="E15" s="591"/>
      <c r="F15" s="591"/>
      <c r="G15" s="591"/>
      <c r="H15" s="591"/>
      <c r="I15" s="591"/>
      <c r="J15" s="591"/>
      <c r="K15" s="591"/>
      <c r="L15" s="591"/>
      <c r="M15" s="591"/>
      <c r="N15" s="591"/>
      <c r="O15" s="591"/>
      <c r="P15" s="591"/>
      <c r="Q15" s="591"/>
      <c r="R15" s="591"/>
      <c r="S15" s="591"/>
      <c r="T15" s="591"/>
      <c r="U15" s="591"/>
      <c r="V15" s="591"/>
      <c r="W15" s="591"/>
      <c r="X15" s="591"/>
    </row>
    <row r="16" spans="1:24" ht="25.5" customHeight="1" x14ac:dyDescent="0.2">
      <c r="A16" s="592" t="s">
        <v>1022</v>
      </c>
      <c r="B16" s="592"/>
      <c r="C16" s="592"/>
      <c r="D16" s="592"/>
      <c r="E16" s="592"/>
      <c r="F16" s="592"/>
      <c r="G16" s="592"/>
      <c r="H16" s="592"/>
      <c r="I16" s="592"/>
      <c r="J16" s="592"/>
      <c r="K16" s="592"/>
      <c r="L16" s="592"/>
      <c r="M16" s="592"/>
      <c r="N16" s="592"/>
      <c r="O16" s="592"/>
      <c r="P16" s="592"/>
      <c r="Q16" s="592"/>
      <c r="R16" s="592"/>
      <c r="S16" s="592"/>
      <c r="T16" s="592"/>
      <c r="U16" s="592"/>
      <c r="V16" s="592"/>
      <c r="W16" s="592"/>
      <c r="X16" s="592"/>
    </row>
    <row r="17" spans="1:24" x14ac:dyDescent="0.2">
      <c r="A17" s="4"/>
      <c r="B17" s="4"/>
      <c r="C17" s="4"/>
      <c r="D17" s="4"/>
      <c r="E17" s="4"/>
      <c r="F17" s="4"/>
      <c r="G17" s="4"/>
      <c r="H17" s="4"/>
      <c r="I17" s="4"/>
      <c r="J17" s="4"/>
      <c r="K17" s="4"/>
      <c r="L17" s="4"/>
      <c r="M17" s="4"/>
      <c r="N17" s="4"/>
      <c r="O17" s="4"/>
      <c r="P17" s="4"/>
      <c r="Q17" s="4"/>
    </row>
    <row r="18" spans="1:24" ht="14.25" customHeight="1" x14ac:dyDescent="0.2">
      <c r="A18" s="588" t="s">
        <v>5</v>
      </c>
      <c r="B18" s="589"/>
      <c r="C18" s="590"/>
      <c r="D18" s="578" t="s">
        <v>8</v>
      </c>
      <c r="E18" s="578" t="s">
        <v>18</v>
      </c>
      <c r="F18" s="580" t="s">
        <v>19</v>
      </c>
      <c r="G18" s="581"/>
      <c r="H18" s="580" t="s">
        <v>20</v>
      </c>
      <c r="I18" s="581"/>
      <c r="J18" s="588" t="s">
        <v>14</v>
      </c>
      <c r="K18" s="590"/>
      <c r="L18" s="588" t="s">
        <v>10</v>
      </c>
      <c r="M18" s="590"/>
      <c r="N18" s="588" t="s">
        <v>13</v>
      </c>
      <c r="O18" s="590"/>
      <c r="P18" s="588" t="s">
        <v>15</v>
      </c>
      <c r="Q18" s="590"/>
      <c r="R18" s="586" t="s">
        <v>28</v>
      </c>
      <c r="S18" s="586"/>
      <c r="T18" s="586"/>
      <c r="U18" s="598" t="s">
        <v>29</v>
      </c>
      <c r="V18" s="580" t="s">
        <v>31</v>
      </c>
      <c r="W18" s="587"/>
      <c r="X18" s="581"/>
    </row>
    <row r="19" spans="1:24" x14ac:dyDescent="0.2">
      <c r="A19" s="26" t="s">
        <v>17</v>
      </c>
      <c r="B19" s="586" t="s">
        <v>6</v>
      </c>
      <c r="C19" s="586"/>
      <c r="D19" s="579"/>
      <c r="E19" s="579"/>
      <c r="F19" s="25" t="s">
        <v>21</v>
      </c>
      <c r="G19" s="25" t="s">
        <v>22</v>
      </c>
      <c r="H19" s="25" t="s">
        <v>23</v>
      </c>
      <c r="I19" s="25" t="s">
        <v>24</v>
      </c>
      <c r="J19" s="2" t="s">
        <v>11</v>
      </c>
      <c r="K19" s="2" t="s">
        <v>12</v>
      </c>
      <c r="L19" s="2" t="s">
        <v>11</v>
      </c>
      <c r="M19" s="2" t="s">
        <v>12</v>
      </c>
      <c r="N19" s="2" t="s">
        <v>11</v>
      </c>
      <c r="O19" s="2" t="s">
        <v>12</v>
      </c>
      <c r="P19" s="2" t="s">
        <v>11</v>
      </c>
      <c r="Q19" s="2" t="s">
        <v>12</v>
      </c>
      <c r="R19" s="2" t="s">
        <v>11</v>
      </c>
      <c r="S19" s="2" t="s">
        <v>12</v>
      </c>
      <c r="T19" s="2" t="s">
        <v>30</v>
      </c>
      <c r="U19" s="598"/>
      <c r="V19" s="25" t="s">
        <v>32</v>
      </c>
      <c r="W19" s="25" t="s">
        <v>33</v>
      </c>
      <c r="X19" s="25" t="s">
        <v>34</v>
      </c>
    </row>
    <row r="20" spans="1:24" ht="45" customHeight="1" x14ac:dyDescent="0.2">
      <c r="A20" s="546">
        <v>1</v>
      </c>
      <c r="B20" s="903" t="s">
        <v>1023</v>
      </c>
      <c r="C20" s="907"/>
      <c r="D20" s="546" t="s">
        <v>45</v>
      </c>
      <c r="E20" s="546">
        <v>14</v>
      </c>
      <c r="F20" s="28">
        <f>$F$28*E20/100</f>
        <v>388160.64</v>
      </c>
      <c r="G20" s="28">
        <f>$G$28*E20/100</f>
        <v>248981.18</v>
      </c>
      <c r="H20" s="549">
        <f>J20+L20+N20+P20</f>
        <v>9</v>
      </c>
      <c r="I20" s="547">
        <f>K20+M20+O20+Q20</f>
        <v>9</v>
      </c>
      <c r="J20" s="546">
        <v>3</v>
      </c>
      <c r="K20" s="549">
        <v>3</v>
      </c>
      <c r="L20" s="546">
        <v>3</v>
      </c>
      <c r="M20" s="549">
        <v>3</v>
      </c>
      <c r="N20" s="550">
        <v>3</v>
      </c>
      <c r="O20" s="549">
        <v>3</v>
      </c>
      <c r="P20" s="546"/>
      <c r="Q20" s="547"/>
      <c r="R20" s="29">
        <f>J20+L20+N20+P20</f>
        <v>9</v>
      </c>
      <c r="S20" s="29">
        <f>K20+M20+O20+Q20</f>
        <v>9</v>
      </c>
      <c r="T20" s="29">
        <f>S20-R20</f>
        <v>0</v>
      </c>
      <c r="U20" s="30"/>
      <c r="V20" s="3">
        <f>O20/N20*100</f>
        <v>100</v>
      </c>
      <c r="W20" s="3">
        <f>G20/F20*100</f>
        <v>64.14385033990051</v>
      </c>
      <c r="X20" s="3">
        <f>W20/V20*100</f>
        <v>64.14385033990051</v>
      </c>
    </row>
    <row r="21" spans="1:24" ht="45" customHeight="1" x14ac:dyDescent="0.2">
      <c r="A21" s="546">
        <v>2</v>
      </c>
      <c r="B21" s="899" t="s">
        <v>1024</v>
      </c>
      <c r="C21" s="906"/>
      <c r="D21" s="546" t="s">
        <v>45</v>
      </c>
      <c r="E21" s="546">
        <v>14</v>
      </c>
      <c r="F21" s="28">
        <f t="shared" ref="F21:F26" si="0">$F$28*E21/100</f>
        <v>388160.64</v>
      </c>
      <c r="G21" s="28">
        <f t="shared" ref="G21:G26" si="1">$G$28*E21/100</f>
        <v>248981.18</v>
      </c>
      <c r="H21" s="549">
        <f t="shared" ref="H21:I27" si="2">J21+L21+N21+P21</f>
        <v>9</v>
      </c>
      <c r="I21" s="547">
        <f t="shared" si="2"/>
        <v>9</v>
      </c>
      <c r="J21" s="546">
        <v>3</v>
      </c>
      <c r="K21" s="549">
        <v>3</v>
      </c>
      <c r="L21" s="546">
        <v>3</v>
      </c>
      <c r="M21" s="549">
        <v>3</v>
      </c>
      <c r="N21" s="550">
        <v>3</v>
      </c>
      <c r="O21" s="549">
        <v>3</v>
      </c>
      <c r="P21" s="546"/>
      <c r="Q21" s="547"/>
      <c r="R21" s="29">
        <f t="shared" ref="R21:S28" si="3">J21+L21+N21+P21</f>
        <v>9</v>
      </c>
      <c r="S21" s="29">
        <f t="shared" si="3"/>
        <v>9</v>
      </c>
      <c r="T21" s="29">
        <f t="shared" ref="T21:T28" si="4">S21-R21</f>
        <v>0</v>
      </c>
      <c r="U21" s="30"/>
      <c r="V21" s="3">
        <f t="shared" ref="V21:V28" si="5">O21/N21*100</f>
        <v>100</v>
      </c>
      <c r="W21" s="3">
        <f t="shared" ref="W21:W28" si="6">G21/F21*100</f>
        <v>64.14385033990051</v>
      </c>
      <c r="X21" s="3">
        <f t="shared" ref="X21:X28" si="7">W21/V21*100</f>
        <v>64.14385033990051</v>
      </c>
    </row>
    <row r="22" spans="1:24" ht="45" customHeight="1" x14ac:dyDescent="0.2">
      <c r="A22" s="546">
        <v>3</v>
      </c>
      <c r="B22" s="899" t="s">
        <v>1025</v>
      </c>
      <c r="C22" s="906"/>
      <c r="D22" s="546" t="s">
        <v>45</v>
      </c>
      <c r="E22" s="546">
        <v>14</v>
      </c>
      <c r="F22" s="28">
        <f t="shared" si="0"/>
        <v>388160.64</v>
      </c>
      <c r="G22" s="28">
        <f t="shared" si="1"/>
        <v>248981.18</v>
      </c>
      <c r="H22" s="549">
        <f t="shared" si="2"/>
        <v>9</v>
      </c>
      <c r="I22" s="547">
        <f t="shared" si="2"/>
        <v>9</v>
      </c>
      <c r="J22" s="546">
        <v>3</v>
      </c>
      <c r="K22" s="549">
        <v>3</v>
      </c>
      <c r="L22" s="546">
        <v>3</v>
      </c>
      <c r="M22" s="549">
        <v>3</v>
      </c>
      <c r="N22" s="550">
        <v>3</v>
      </c>
      <c r="O22" s="549">
        <v>3</v>
      </c>
      <c r="P22" s="546"/>
      <c r="Q22" s="547"/>
      <c r="R22" s="29">
        <f t="shared" si="3"/>
        <v>9</v>
      </c>
      <c r="S22" s="29">
        <f t="shared" si="3"/>
        <v>9</v>
      </c>
      <c r="T22" s="29">
        <f t="shared" si="4"/>
        <v>0</v>
      </c>
      <c r="U22" s="30"/>
      <c r="V22" s="3">
        <f t="shared" si="5"/>
        <v>100</v>
      </c>
      <c r="W22" s="3">
        <f t="shared" si="6"/>
        <v>64.14385033990051</v>
      </c>
      <c r="X22" s="3">
        <f t="shared" si="7"/>
        <v>64.14385033990051</v>
      </c>
    </row>
    <row r="23" spans="1:24" ht="45" customHeight="1" x14ac:dyDescent="0.2">
      <c r="A23" s="546">
        <v>4</v>
      </c>
      <c r="B23" s="899" t="s">
        <v>1026</v>
      </c>
      <c r="C23" s="906"/>
      <c r="D23" s="546" t="s">
        <v>45</v>
      </c>
      <c r="E23" s="546">
        <v>14</v>
      </c>
      <c r="F23" s="28">
        <f t="shared" si="0"/>
        <v>388160.64</v>
      </c>
      <c r="G23" s="28">
        <f t="shared" si="1"/>
        <v>248981.18</v>
      </c>
      <c r="H23" s="549">
        <f t="shared" si="2"/>
        <v>9</v>
      </c>
      <c r="I23" s="547">
        <f t="shared" si="2"/>
        <v>9</v>
      </c>
      <c r="J23" s="546">
        <v>3</v>
      </c>
      <c r="K23" s="549">
        <v>3</v>
      </c>
      <c r="L23" s="546">
        <v>3</v>
      </c>
      <c r="M23" s="549">
        <v>3</v>
      </c>
      <c r="N23" s="550">
        <v>3</v>
      </c>
      <c r="O23" s="549">
        <v>3</v>
      </c>
      <c r="P23" s="546"/>
      <c r="Q23" s="547"/>
      <c r="R23" s="29">
        <f t="shared" si="3"/>
        <v>9</v>
      </c>
      <c r="S23" s="29">
        <f t="shared" si="3"/>
        <v>9</v>
      </c>
      <c r="T23" s="29">
        <f t="shared" si="4"/>
        <v>0</v>
      </c>
      <c r="U23" s="30"/>
      <c r="V23" s="3">
        <f t="shared" si="5"/>
        <v>100</v>
      </c>
      <c r="W23" s="3">
        <f t="shared" si="6"/>
        <v>64.14385033990051</v>
      </c>
      <c r="X23" s="3">
        <f t="shared" si="7"/>
        <v>64.14385033990051</v>
      </c>
    </row>
    <row r="24" spans="1:24" ht="45" customHeight="1" x14ac:dyDescent="0.2">
      <c r="A24" s="546">
        <v>5</v>
      </c>
      <c r="B24" s="899" t="s">
        <v>1027</v>
      </c>
      <c r="C24" s="906"/>
      <c r="D24" s="546" t="s">
        <v>45</v>
      </c>
      <c r="E24" s="546">
        <v>16</v>
      </c>
      <c r="F24" s="28">
        <f t="shared" si="0"/>
        <v>443612.15999999997</v>
      </c>
      <c r="G24" s="28">
        <f t="shared" si="1"/>
        <v>284549.92</v>
      </c>
      <c r="H24" s="549">
        <f t="shared" si="2"/>
        <v>9</v>
      </c>
      <c r="I24" s="547">
        <f t="shared" si="2"/>
        <v>9</v>
      </c>
      <c r="J24" s="546">
        <v>3</v>
      </c>
      <c r="K24" s="549">
        <v>3</v>
      </c>
      <c r="L24" s="546">
        <v>3</v>
      </c>
      <c r="M24" s="549">
        <v>3</v>
      </c>
      <c r="N24" s="550">
        <v>3</v>
      </c>
      <c r="O24" s="549">
        <v>3</v>
      </c>
      <c r="P24" s="546"/>
      <c r="Q24" s="547"/>
      <c r="R24" s="29">
        <f t="shared" si="3"/>
        <v>9</v>
      </c>
      <c r="S24" s="29">
        <f t="shared" si="3"/>
        <v>9</v>
      </c>
      <c r="T24" s="29">
        <f t="shared" si="4"/>
        <v>0</v>
      </c>
      <c r="U24" s="30"/>
      <c r="V24" s="3">
        <f t="shared" si="5"/>
        <v>100</v>
      </c>
      <c r="W24" s="3">
        <f t="shared" si="6"/>
        <v>64.14385033990051</v>
      </c>
      <c r="X24" s="3">
        <f t="shared" si="7"/>
        <v>64.14385033990051</v>
      </c>
    </row>
    <row r="25" spans="1:24" ht="45" customHeight="1" x14ac:dyDescent="0.2">
      <c r="A25" s="546">
        <v>6</v>
      </c>
      <c r="B25" s="909" t="s">
        <v>1028</v>
      </c>
      <c r="C25" s="910"/>
      <c r="D25" s="546" t="s">
        <v>45</v>
      </c>
      <c r="E25" s="546">
        <v>14</v>
      </c>
      <c r="F25" s="28">
        <f t="shared" si="0"/>
        <v>388160.64</v>
      </c>
      <c r="G25" s="28">
        <f t="shared" si="1"/>
        <v>248981.18</v>
      </c>
      <c r="H25" s="549">
        <f t="shared" si="2"/>
        <v>9</v>
      </c>
      <c r="I25" s="547">
        <f t="shared" si="2"/>
        <v>9</v>
      </c>
      <c r="J25" s="546">
        <v>3</v>
      </c>
      <c r="K25" s="549">
        <v>3</v>
      </c>
      <c r="L25" s="546">
        <v>3</v>
      </c>
      <c r="M25" s="549">
        <v>3</v>
      </c>
      <c r="N25" s="550">
        <v>3</v>
      </c>
      <c r="O25" s="549">
        <v>3</v>
      </c>
      <c r="P25" s="546"/>
      <c r="Q25" s="547"/>
      <c r="R25" s="29">
        <f t="shared" si="3"/>
        <v>9</v>
      </c>
      <c r="S25" s="29">
        <f t="shared" si="3"/>
        <v>9</v>
      </c>
      <c r="T25" s="29">
        <f t="shared" si="4"/>
        <v>0</v>
      </c>
      <c r="U25" s="32"/>
      <c r="V25" s="3">
        <f t="shared" si="5"/>
        <v>100</v>
      </c>
      <c r="W25" s="3">
        <f t="shared" si="6"/>
        <v>64.14385033990051</v>
      </c>
      <c r="X25" s="3">
        <f t="shared" si="7"/>
        <v>64.14385033990051</v>
      </c>
    </row>
    <row r="26" spans="1:24" ht="45" customHeight="1" x14ac:dyDescent="0.2">
      <c r="A26" s="546">
        <v>7</v>
      </c>
      <c r="B26" s="909" t="s">
        <v>1029</v>
      </c>
      <c r="C26" s="910"/>
      <c r="D26" s="546" t="s">
        <v>45</v>
      </c>
      <c r="E26" s="546">
        <v>14</v>
      </c>
      <c r="F26" s="28">
        <f t="shared" si="0"/>
        <v>388160.64</v>
      </c>
      <c r="G26" s="28">
        <f t="shared" si="1"/>
        <v>248981.18</v>
      </c>
      <c r="H26" s="549">
        <f t="shared" si="2"/>
        <v>9</v>
      </c>
      <c r="I26" s="547">
        <f t="shared" si="2"/>
        <v>9</v>
      </c>
      <c r="J26" s="546">
        <v>3</v>
      </c>
      <c r="K26" s="549">
        <v>3</v>
      </c>
      <c r="L26" s="546">
        <v>3</v>
      </c>
      <c r="M26" s="549">
        <v>3</v>
      </c>
      <c r="N26" s="550">
        <v>3</v>
      </c>
      <c r="O26" s="549">
        <v>3</v>
      </c>
      <c r="P26" s="546"/>
      <c r="Q26" s="547"/>
      <c r="R26" s="29">
        <f t="shared" si="3"/>
        <v>9</v>
      </c>
      <c r="S26" s="29">
        <f t="shared" si="3"/>
        <v>9</v>
      </c>
      <c r="T26" s="29">
        <f t="shared" si="4"/>
        <v>0</v>
      </c>
      <c r="U26" s="30"/>
      <c r="V26" s="3">
        <f t="shared" si="5"/>
        <v>100</v>
      </c>
      <c r="W26" s="3">
        <f t="shared" si="6"/>
        <v>64.14385033990051</v>
      </c>
      <c r="X26" s="3">
        <f t="shared" si="7"/>
        <v>64.14385033990051</v>
      </c>
    </row>
    <row r="27" spans="1:24" ht="45" customHeight="1" x14ac:dyDescent="0.2">
      <c r="A27" s="552"/>
      <c r="B27" s="911"/>
      <c r="C27" s="911"/>
      <c r="D27" s="551"/>
      <c r="E27" s="551"/>
      <c r="F27" s="28"/>
      <c r="G27" s="28"/>
      <c r="H27" s="549">
        <f t="shared" si="2"/>
        <v>0</v>
      </c>
      <c r="I27" s="547">
        <f t="shared" si="2"/>
        <v>0</v>
      </c>
      <c r="J27" s="552"/>
      <c r="K27" s="553"/>
      <c r="L27" s="552"/>
      <c r="M27" s="547"/>
      <c r="N27" s="554"/>
      <c r="O27" s="547"/>
      <c r="P27" s="552"/>
      <c r="Q27" s="547"/>
      <c r="R27" s="29"/>
      <c r="S27" s="29"/>
      <c r="T27" s="29"/>
      <c r="U27" s="30"/>
      <c r="V27" s="3"/>
      <c r="W27" s="3"/>
      <c r="X27" s="3"/>
    </row>
    <row r="28" spans="1:24" s="1" customFormat="1" ht="36.75" customHeight="1" x14ac:dyDescent="0.2">
      <c r="A28" s="575" t="s">
        <v>25</v>
      </c>
      <c r="B28" s="576"/>
      <c r="C28" s="577"/>
      <c r="D28" s="9"/>
      <c r="E28" s="9">
        <f>SUM(E20:E27)</f>
        <v>100</v>
      </c>
      <c r="F28" s="10">
        <v>2772576</v>
      </c>
      <c r="G28" s="56">
        <v>1778437</v>
      </c>
      <c r="H28" s="9">
        <f t="shared" ref="H28:Q28" si="8">SUM(H20:H27)</f>
        <v>63</v>
      </c>
      <c r="I28" s="9">
        <f t="shared" si="8"/>
        <v>63</v>
      </c>
      <c r="J28" s="9">
        <f t="shared" si="8"/>
        <v>21</v>
      </c>
      <c r="K28" s="9">
        <f t="shared" si="8"/>
        <v>21</v>
      </c>
      <c r="L28" s="9">
        <f t="shared" si="8"/>
        <v>21</v>
      </c>
      <c r="M28" s="9">
        <f t="shared" si="8"/>
        <v>21</v>
      </c>
      <c r="N28" s="9">
        <f t="shared" si="8"/>
        <v>21</v>
      </c>
      <c r="O28" s="9">
        <f t="shared" si="8"/>
        <v>21</v>
      </c>
      <c r="P28" s="9">
        <f t="shared" si="8"/>
        <v>0</v>
      </c>
      <c r="Q28" s="9">
        <f t="shared" si="8"/>
        <v>0</v>
      </c>
      <c r="R28" s="8">
        <f t="shared" si="3"/>
        <v>63</v>
      </c>
      <c r="S28" s="8">
        <f t="shared" si="3"/>
        <v>63</v>
      </c>
      <c r="T28" s="8">
        <f t="shared" si="4"/>
        <v>0</v>
      </c>
      <c r="U28" s="8"/>
      <c r="V28" s="3">
        <f t="shared" si="5"/>
        <v>100</v>
      </c>
      <c r="W28" s="3">
        <f t="shared" si="6"/>
        <v>64.14385033990051</v>
      </c>
      <c r="X28" s="3">
        <f t="shared" si="7"/>
        <v>64.14385033990051</v>
      </c>
    </row>
    <row r="29" spans="1:24" s="4" customFormat="1" ht="14.25" customHeight="1" x14ac:dyDescent="0.2">
      <c r="F29" s="6"/>
    </row>
    <row r="30" spans="1:24" s="4" customFormat="1" ht="14.25" customHeight="1" x14ac:dyDescent="0.2">
      <c r="B30" s="7" t="s">
        <v>26</v>
      </c>
      <c r="F30" s="6"/>
      <c r="H30" s="4" t="s">
        <v>27</v>
      </c>
    </row>
    <row r="31" spans="1:24" x14ac:dyDescent="0.2">
      <c r="J31" s="115"/>
      <c r="K31" s="115"/>
      <c r="L31" s="115"/>
      <c r="M31" s="115"/>
      <c r="N31" s="115"/>
      <c r="O31" s="115"/>
      <c r="P31" s="115"/>
      <c r="Q31" s="115"/>
      <c r="R31" s="115"/>
    </row>
    <row r="32" spans="1:24" x14ac:dyDescent="0.2">
      <c r="J32" s="115"/>
      <c r="K32" s="115"/>
      <c r="L32" s="115"/>
      <c r="M32" s="115"/>
      <c r="N32" s="115"/>
      <c r="O32" s="115"/>
      <c r="P32" s="115"/>
      <c r="Q32" s="115"/>
      <c r="R32" s="115"/>
    </row>
    <row r="33" spans="10:18" x14ac:dyDescent="0.2">
      <c r="J33" s="115"/>
      <c r="K33" s="115"/>
      <c r="L33" s="115"/>
      <c r="M33" s="115"/>
      <c r="N33" s="115"/>
      <c r="O33" s="115"/>
      <c r="P33" s="115"/>
      <c r="Q33" s="115"/>
      <c r="R33" s="115"/>
    </row>
    <row r="34" spans="10:18" x14ac:dyDescent="0.2">
      <c r="J34" s="115"/>
      <c r="K34" s="115"/>
      <c r="L34" s="115"/>
      <c r="M34" s="115"/>
      <c r="N34" s="115"/>
      <c r="O34" s="115"/>
      <c r="P34" s="115"/>
      <c r="Q34" s="115"/>
      <c r="R34" s="115"/>
    </row>
    <row r="35" spans="10:18" x14ac:dyDescent="0.2">
      <c r="J35" s="115"/>
      <c r="K35" s="115"/>
      <c r="L35" s="115"/>
      <c r="M35" s="115"/>
      <c r="N35" s="115"/>
      <c r="O35" s="115"/>
      <c r="P35" s="115"/>
      <c r="Q35" s="115"/>
      <c r="R35" s="115"/>
    </row>
    <row r="36" spans="10:18" x14ac:dyDescent="0.2">
      <c r="J36" s="115"/>
      <c r="K36" s="115"/>
      <c r="L36" s="115"/>
      <c r="M36" s="115"/>
      <c r="N36" s="115"/>
      <c r="O36" s="115"/>
      <c r="P36" s="115"/>
      <c r="Q36" s="115"/>
      <c r="R36" s="115"/>
    </row>
    <row r="37" spans="10:18" x14ac:dyDescent="0.2">
      <c r="J37" s="115"/>
      <c r="K37" s="115"/>
      <c r="L37" s="115"/>
      <c r="M37" s="115"/>
      <c r="N37" s="115"/>
      <c r="O37" s="115"/>
      <c r="P37" s="115"/>
      <c r="Q37" s="115"/>
      <c r="R37" s="115"/>
    </row>
    <row r="38" spans="10:18" x14ac:dyDescent="0.2">
      <c r="J38" s="115"/>
      <c r="K38" s="115"/>
      <c r="L38" s="115"/>
      <c r="M38" s="115"/>
      <c r="N38" s="115"/>
      <c r="O38" s="115"/>
      <c r="P38" s="115"/>
      <c r="Q38" s="115"/>
      <c r="R38" s="115"/>
    </row>
    <row r="39" spans="10:18" x14ac:dyDescent="0.2">
      <c r="J39" s="115"/>
      <c r="K39" s="115"/>
      <c r="L39" s="115"/>
      <c r="M39" s="115"/>
      <c r="N39" s="115"/>
      <c r="O39" s="115"/>
      <c r="P39" s="115"/>
      <c r="Q39" s="115"/>
      <c r="R39" s="115"/>
    </row>
    <row r="40" spans="10:18" x14ac:dyDescent="0.2">
      <c r="J40" s="115"/>
      <c r="K40" s="115"/>
      <c r="L40" s="115"/>
      <c r="M40" s="115"/>
      <c r="N40" s="115"/>
      <c r="O40" s="115"/>
      <c r="P40" s="115"/>
      <c r="Q40" s="115"/>
      <c r="R40" s="115"/>
    </row>
    <row r="41" spans="10:18" x14ac:dyDescent="0.2">
      <c r="J41" s="115"/>
      <c r="K41" s="115"/>
      <c r="L41" s="115"/>
      <c r="M41" s="115"/>
      <c r="N41" s="115"/>
      <c r="O41" s="115"/>
      <c r="P41" s="115"/>
      <c r="Q41" s="115"/>
      <c r="R41" s="115"/>
    </row>
    <row r="42" spans="10:18" x14ac:dyDescent="0.2">
      <c r="J42" s="115"/>
      <c r="K42" s="115"/>
      <c r="L42" s="115"/>
      <c r="M42" s="115"/>
      <c r="N42" s="115"/>
      <c r="O42" s="115"/>
      <c r="P42" s="115"/>
      <c r="Q42" s="115"/>
      <c r="R42" s="115"/>
    </row>
    <row r="43" spans="10:18" x14ac:dyDescent="0.2">
      <c r="J43" s="115"/>
      <c r="K43" s="115"/>
      <c r="L43" s="115"/>
      <c r="M43" s="115"/>
      <c r="N43" s="115"/>
      <c r="O43" s="115"/>
      <c r="P43" s="115"/>
      <c r="Q43" s="115"/>
      <c r="R43" s="115"/>
    </row>
    <row r="44" spans="10:18" x14ac:dyDescent="0.2">
      <c r="J44" s="115"/>
      <c r="K44" s="115"/>
      <c r="L44" s="115"/>
      <c r="M44" s="115"/>
      <c r="N44" s="115"/>
      <c r="O44" s="115"/>
      <c r="P44" s="115"/>
      <c r="Q44" s="115"/>
      <c r="R44" s="115"/>
    </row>
    <row r="45" spans="10:18" x14ac:dyDescent="0.2">
      <c r="J45" s="115"/>
      <c r="K45" s="115"/>
      <c r="L45" s="115"/>
      <c r="M45" s="115"/>
      <c r="N45" s="115"/>
      <c r="O45" s="115"/>
      <c r="P45" s="115"/>
      <c r="Q45" s="115"/>
      <c r="R45" s="115"/>
    </row>
    <row r="46" spans="10:18" x14ac:dyDescent="0.2">
      <c r="J46" s="115"/>
      <c r="K46" s="115"/>
      <c r="L46" s="115"/>
      <c r="M46" s="115"/>
      <c r="N46" s="115"/>
      <c r="O46" s="115"/>
      <c r="P46" s="115"/>
      <c r="Q46" s="115"/>
      <c r="R46" s="115"/>
    </row>
    <row r="47" spans="10:18" x14ac:dyDescent="0.2">
      <c r="J47" s="115"/>
      <c r="K47" s="115"/>
      <c r="L47" s="115"/>
      <c r="M47" s="115"/>
      <c r="N47" s="115"/>
      <c r="O47" s="115"/>
      <c r="P47" s="115"/>
      <c r="Q47" s="115"/>
      <c r="R47" s="115"/>
    </row>
    <row r="48" spans="10:18" x14ac:dyDescent="0.2">
      <c r="J48" s="115"/>
      <c r="K48" s="115"/>
      <c r="L48" s="115"/>
      <c r="M48" s="115"/>
      <c r="N48" s="115"/>
      <c r="O48" s="115"/>
      <c r="P48" s="115"/>
      <c r="Q48" s="115"/>
      <c r="R48" s="115"/>
    </row>
  </sheetData>
  <mergeCells count="31">
    <mergeCell ref="B26:C26"/>
    <mergeCell ref="B27:C27"/>
    <mergeCell ref="A28:C28"/>
    <mergeCell ref="B20:C20"/>
    <mergeCell ref="B21:C21"/>
    <mergeCell ref="B22:C22"/>
    <mergeCell ref="B23:C23"/>
    <mergeCell ref="B24:C24"/>
    <mergeCell ref="B25:C25"/>
    <mergeCell ref="B19:C19"/>
    <mergeCell ref="A7:X7"/>
    <mergeCell ref="A15:X15"/>
    <mergeCell ref="A16:X16"/>
    <mergeCell ref="A18:C18"/>
    <mergeCell ref="D18:D19"/>
    <mergeCell ref="E18:E19"/>
    <mergeCell ref="F18:G18"/>
    <mergeCell ref="H18:I18"/>
    <mergeCell ref="J18:K18"/>
    <mergeCell ref="L18:M18"/>
    <mergeCell ref="N18:O18"/>
    <mergeCell ref="P18:Q18"/>
    <mergeCell ref="R18:T18"/>
    <mergeCell ref="U18:U19"/>
    <mergeCell ref="V18:X18"/>
    <mergeCell ref="A6:X6"/>
    <mergeCell ref="A1:X1"/>
    <mergeCell ref="A2:X2"/>
    <mergeCell ref="A3:X3"/>
    <mergeCell ref="A4:X4"/>
    <mergeCell ref="A5:X5"/>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topLeftCell="A24" workbookViewId="0">
      <selection activeCell="G29" sqref="G29"/>
    </sheetView>
  </sheetViews>
  <sheetFormatPr baseColWidth="10" defaultRowHeight="12.75" x14ac:dyDescent="0.2"/>
  <cols>
    <col min="1" max="1" width="10.28515625" style="35" customWidth="1"/>
    <col min="2" max="2" width="7.5703125" style="35" customWidth="1"/>
    <col min="3" max="3" width="19.5703125" style="35" customWidth="1"/>
    <col min="4" max="4" width="10.85546875" style="35" customWidth="1"/>
    <col min="5" max="5" width="11.140625" style="35" customWidth="1"/>
    <col min="6" max="6" width="11.28515625" style="35" customWidth="1"/>
    <col min="7" max="7" width="10.85546875" style="35" customWidth="1"/>
    <col min="8" max="8" width="9.7109375" style="35" hidden="1" customWidth="1"/>
    <col min="9" max="9" width="10.28515625" style="35" hidden="1" customWidth="1"/>
    <col min="10" max="10" width="9.7109375" style="35" hidden="1" customWidth="1"/>
    <col min="11" max="11" width="9.28515625" style="35" hidden="1" customWidth="1"/>
    <col min="12" max="12" width="10.28515625" style="35" hidden="1" customWidth="1"/>
    <col min="13" max="13" width="9.28515625" style="35" hidden="1" customWidth="1"/>
    <col min="14" max="14" width="9.7109375" style="35" customWidth="1"/>
    <col min="15" max="15" width="9.28515625" style="35" customWidth="1"/>
    <col min="16" max="16" width="10" style="35" hidden="1" customWidth="1"/>
    <col min="17" max="20" width="9.28515625" style="35" hidden="1" customWidth="1"/>
    <col min="21" max="21" width="19.7109375" style="35" customWidth="1"/>
    <col min="22" max="24" width="8.85546875" style="35" customWidth="1"/>
    <col min="25" max="16384" width="11.42578125" style="35"/>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53</v>
      </c>
      <c r="B7" s="591"/>
      <c r="C7" s="591"/>
      <c r="D7" s="591"/>
      <c r="E7" s="591"/>
      <c r="F7" s="591"/>
      <c r="G7" s="591"/>
      <c r="H7" s="591"/>
      <c r="I7" s="591"/>
      <c r="J7" s="591"/>
      <c r="K7" s="591"/>
      <c r="L7" s="591"/>
      <c r="M7" s="591"/>
      <c r="N7" s="591"/>
      <c r="O7" s="591"/>
      <c r="P7" s="591"/>
      <c r="Q7" s="591"/>
      <c r="R7" s="591"/>
      <c r="S7" s="591"/>
      <c r="T7" s="591"/>
      <c r="U7" s="591"/>
      <c r="V7" s="591"/>
      <c r="W7" s="591"/>
      <c r="X7" s="591"/>
    </row>
    <row r="8" spans="1:24" x14ac:dyDescent="0.2">
      <c r="A8" s="23"/>
      <c r="B8" s="23"/>
      <c r="C8" s="23"/>
      <c r="D8" s="23"/>
      <c r="E8" s="23"/>
      <c r="F8" s="23"/>
      <c r="G8" s="23"/>
      <c r="H8" s="23"/>
      <c r="I8" s="23"/>
      <c r="J8" s="23"/>
      <c r="K8" s="23"/>
      <c r="L8" s="23"/>
      <c r="M8" s="23"/>
      <c r="N8" s="23"/>
      <c r="O8" s="23"/>
      <c r="P8" s="23"/>
      <c r="Q8" s="23"/>
      <c r="R8" s="23"/>
      <c r="S8" s="23"/>
      <c r="T8" s="23"/>
      <c r="U8" s="23"/>
      <c r="V8" s="23"/>
      <c r="W8" s="23"/>
      <c r="X8" s="23"/>
    </row>
    <row r="9" spans="1:24" x14ac:dyDescent="0.2">
      <c r="A9" s="285" t="s">
        <v>423</v>
      </c>
      <c r="B9" s="286">
        <v>185</v>
      </c>
      <c r="C9" s="287" t="s">
        <v>1001</v>
      </c>
      <c r="D9" s="299"/>
      <c r="E9" s="1"/>
      <c r="F9" s="1"/>
      <c r="G9" s="1"/>
      <c r="H9" s="1"/>
      <c r="I9" s="1"/>
      <c r="J9" s="1"/>
      <c r="K9" s="1"/>
      <c r="L9" s="1"/>
      <c r="M9" s="1"/>
      <c r="N9" s="1"/>
      <c r="O9" s="1"/>
      <c r="P9" s="1"/>
      <c r="Q9" s="1"/>
    </row>
    <row r="10" spans="1:24" x14ac:dyDescent="0.2">
      <c r="A10" s="285" t="s">
        <v>1</v>
      </c>
      <c r="B10" s="286">
        <v>12</v>
      </c>
      <c r="C10" s="287" t="s">
        <v>1002</v>
      </c>
      <c r="D10" s="299"/>
      <c r="E10" s="1"/>
      <c r="F10" s="1"/>
      <c r="G10" s="1"/>
      <c r="H10" s="1"/>
      <c r="I10" s="1"/>
      <c r="J10" s="1"/>
      <c r="K10" s="1"/>
      <c r="L10" s="4"/>
      <c r="M10" s="4"/>
      <c r="N10" s="4"/>
      <c r="O10" s="4"/>
      <c r="P10" s="4"/>
      <c r="Q10" s="4"/>
    </row>
    <row r="11" spans="1:24" x14ac:dyDescent="0.2">
      <c r="A11" s="285" t="s">
        <v>426</v>
      </c>
      <c r="B11" s="286">
        <v>4</v>
      </c>
      <c r="C11" s="287" t="s">
        <v>1014</v>
      </c>
      <c r="D11" s="299"/>
      <c r="E11" s="1"/>
      <c r="F11" s="1"/>
      <c r="G11" s="1"/>
      <c r="H11" s="1"/>
      <c r="I11" s="1"/>
      <c r="J11" s="1"/>
      <c r="K11" s="1"/>
      <c r="L11" s="4"/>
      <c r="M11" s="4"/>
      <c r="N11" s="4"/>
      <c r="O11" s="4"/>
      <c r="P11" s="4"/>
      <c r="Q11" s="4"/>
    </row>
    <row r="12" spans="1:24" x14ac:dyDescent="0.2">
      <c r="A12" s="285" t="s">
        <v>7</v>
      </c>
      <c r="B12" s="289">
        <v>38</v>
      </c>
      <c r="C12" s="287" t="s">
        <v>442</v>
      </c>
      <c r="D12" s="299"/>
      <c r="E12" s="1"/>
      <c r="F12" s="1"/>
      <c r="G12" s="1"/>
      <c r="H12" s="1"/>
      <c r="I12" s="1"/>
      <c r="J12" s="1"/>
      <c r="K12" s="1"/>
      <c r="L12" s="4"/>
      <c r="M12" s="4"/>
      <c r="N12" s="4"/>
      <c r="O12" s="4"/>
      <c r="P12" s="4"/>
      <c r="Q12" s="4"/>
    </row>
    <row r="13" spans="1:24" x14ac:dyDescent="0.2">
      <c r="A13" s="285" t="s">
        <v>411</v>
      </c>
      <c r="B13" s="286">
        <v>13</v>
      </c>
      <c r="C13" s="287" t="s">
        <v>1015</v>
      </c>
      <c r="D13" s="299"/>
      <c r="E13" s="1"/>
      <c r="F13" s="1"/>
      <c r="G13" s="1"/>
      <c r="H13" s="1"/>
      <c r="I13" s="1"/>
      <c r="J13" s="1"/>
      <c r="K13" s="1"/>
      <c r="L13" s="4"/>
      <c r="M13" s="4"/>
      <c r="N13" s="4"/>
      <c r="O13" s="4"/>
      <c r="P13" s="4"/>
      <c r="Q13" s="4"/>
    </row>
    <row r="14" spans="1:24" x14ac:dyDescent="0.2">
      <c r="A14" s="1"/>
      <c r="B14" s="1"/>
      <c r="C14" s="1"/>
      <c r="D14" s="1"/>
      <c r="E14" s="1"/>
      <c r="F14" s="1"/>
      <c r="G14" s="1"/>
      <c r="H14" s="1"/>
      <c r="I14" s="1"/>
      <c r="J14" s="1"/>
      <c r="K14" s="1"/>
      <c r="L14" s="4"/>
      <c r="M14" s="4"/>
      <c r="N14" s="4"/>
      <c r="O14" s="4"/>
      <c r="P14" s="4"/>
      <c r="Q14" s="142" t="s">
        <v>40</v>
      </c>
      <c r="U14" s="117"/>
    </row>
    <row r="15" spans="1:24" x14ac:dyDescent="0.2">
      <c r="A15" s="591" t="s">
        <v>4</v>
      </c>
      <c r="B15" s="591"/>
      <c r="C15" s="591"/>
      <c r="D15" s="591"/>
      <c r="E15" s="591"/>
      <c r="F15" s="591"/>
      <c r="G15" s="591"/>
      <c r="H15" s="591"/>
      <c r="I15" s="591"/>
      <c r="J15" s="591"/>
      <c r="K15" s="591"/>
      <c r="L15" s="591"/>
      <c r="M15" s="591"/>
      <c r="N15" s="591"/>
      <c r="O15" s="591"/>
      <c r="P15" s="591"/>
      <c r="Q15" s="591"/>
      <c r="R15" s="591"/>
      <c r="S15" s="591"/>
      <c r="T15" s="591"/>
      <c r="U15" s="591"/>
      <c r="V15" s="591"/>
      <c r="W15" s="591"/>
      <c r="X15" s="591"/>
    </row>
    <row r="16" spans="1:24" ht="27" customHeight="1" x14ac:dyDescent="0.2">
      <c r="A16" s="592" t="s">
        <v>1016</v>
      </c>
      <c r="B16" s="592"/>
      <c r="C16" s="592"/>
      <c r="D16" s="592"/>
      <c r="E16" s="592"/>
      <c r="F16" s="592"/>
      <c r="G16" s="592"/>
      <c r="H16" s="592"/>
      <c r="I16" s="592"/>
      <c r="J16" s="592"/>
      <c r="K16" s="592"/>
      <c r="L16" s="592"/>
      <c r="M16" s="592"/>
      <c r="N16" s="592"/>
      <c r="O16" s="592"/>
      <c r="P16" s="592"/>
      <c r="Q16" s="592"/>
      <c r="R16" s="592"/>
      <c r="S16" s="592"/>
      <c r="T16" s="592"/>
      <c r="U16" s="592"/>
      <c r="V16" s="592"/>
      <c r="W16" s="592"/>
      <c r="X16" s="592"/>
    </row>
    <row r="17" spans="1:25" x14ac:dyDescent="0.2">
      <c r="A17" s="4"/>
      <c r="B17" s="4"/>
      <c r="C17" s="4"/>
      <c r="D17" s="4"/>
      <c r="E17" s="4"/>
      <c r="F17" s="4"/>
      <c r="G17" s="4"/>
      <c r="H17" s="4"/>
      <c r="I17" s="4"/>
      <c r="J17" s="4"/>
      <c r="K17" s="4"/>
      <c r="L17" s="4"/>
      <c r="M17" s="4"/>
      <c r="N17" s="4"/>
      <c r="O17" s="4"/>
      <c r="P17" s="4"/>
      <c r="Q17" s="4"/>
    </row>
    <row r="18" spans="1:25" ht="14.25" customHeight="1" x14ac:dyDescent="0.2">
      <c r="A18" s="588" t="s">
        <v>5</v>
      </c>
      <c r="B18" s="589"/>
      <c r="C18" s="590"/>
      <c r="D18" s="578" t="s">
        <v>8</v>
      </c>
      <c r="E18" s="578" t="s">
        <v>18</v>
      </c>
      <c r="F18" s="580" t="s">
        <v>19</v>
      </c>
      <c r="G18" s="581"/>
      <c r="H18" s="580" t="s">
        <v>20</v>
      </c>
      <c r="I18" s="581"/>
      <c r="J18" s="588" t="s">
        <v>14</v>
      </c>
      <c r="K18" s="590"/>
      <c r="L18" s="588" t="s">
        <v>10</v>
      </c>
      <c r="M18" s="590"/>
      <c r="N18" s="588" t="s">
        <v>13</v>
      </c>
      <c r="O18" s="590"/>
      <c r="P18" s="588" t="s">
        <v>15</v>
      </c>
      <c r="Q18" s="590"/>
      <c r="R18" s="586" t="s">
        <v>28</v>
      </c>
      <c r="S18" s="586"/>
      <c r="T18" s="586"/>
      <c r="U18" s="598" t="s">
        <v>29</v>
      </c>
      <c r="V18" s="580" t="s">
        <v>31</v>
      </c>
      <c r="W18" s="587"/>
      <c r="X18" s="581"/>
    </row>
    <row r="19" spans="1:25" ht="20.25" customHeight="1" x14ac:dyDescent="0.2">
      <c r="A19" s="26" t="s">
        <v>17</v>
      </c>
      <c r="B19" s="586" t="s">
        <v>6</v>
      </c>
      <c r="C19" s="586"/>
      <c r="D19" s="579"/>
      <c r="E19" s="579"/>
      <c r="F19" s="25" t="s">
        <v>21</v>
      </c>
      <c r="G19" s="25" t="s">
        <v>22</v>
      </c>
      <c r="H19" s="25" t="s">
        <v>23</v>
      </c>
      <c r="I19" s="25" t="s">
        <v>24</v>
      </c>
      <c r="J19" s="2" t="s">
        <v>11</v>
      </c>
      <c r="K19" s="2" t="s">
        <v>12</v>
      </c>
      <c r="L19" s="2" t="s">
        <v>11</v>
      </c>
      <c r="M19" s="2" t="s">
        <v>12</v>
      </c>
      <c r="N19" s="2" t="s">
        <v>11</v>
      </c>
      <c r="O19" s="2" t="s">
        <v>12</v>
      </c>
      <c r="P19" s="2" t="s">
        <v>11</v>
      </c>
      <c r="Q19" s="2" t="s">
        <v>12</v>
      </c>
      <c r="R19" s="2" t="s">
        <v>11</v>
      </c>
      <c r="S19" s="2" t="s">
        <v>12</v>
      </c>
      <c r="T19" s="2" t="s">
        <v>30</v>
      </c>
      <c r="U19" s="598"/>
      <c r="V19" s="25" t="s">
        <v>32</v>
      </c>
      <c r="W19" s="25" t="s">
        <v>33</v>
      </c>
      <c r="X19" s="25" t="s">
        <v>34</v>
      </c>
    </row>
    <row r="20" spans="1:25" ht="45" customHeight="1" x14ac:dyDescent="0.2">
      <c r="A20" s="546">
        <v>1</v>
      </c>
      <c r="B20" s="903" t="s">
        <v>1017</v>
      </c>
      <c r="C20" s="907"/>
      <c r="D20" s="546" t="s">
        <v>45</v>
      </c>
      <c r="E20" s="546">
        <v>55</v>
      </c>
      <c r="F20" s="28">
        <f>$F$28*E20/100</f>
        <v>4358810.5</v>
      </c>
      <c r="G20" s="28">
        <f>$G$28*E20/100</f>
        <v>2220310.9500000002</v>
      </c>
      <c r="H20" s="547">
        <f t="shared" ref="H20:I22" si="0">J20+L20+N20+P20</f>
        <v>9</v>
      </c>
      <c r="I20" s="549">
        <f t="shared" si="0"/>
        <v>9</v>
      </c>
      <c r="J20" s="546">
        <v>3</v>
      </c>
      <c r="K20" s="549">
        <v>3</v>
      </c>
      <c r="L20" s="546">
        <v>3</v>
      </c>
      <c r="M20" s="549">
        <v>3</v>
      </c>
      <c r="N20" s="550">
        <v>3</v>
      </c>
      <c r="O20" s="549">
        <v>3</v>
      </c>
      <c r="P20" s="546"/>
      <c r="Q20" s="549"/>
      <c r="R20" s="555">
        <f t="shared" ref="R20:S22" si="1">H20</f>
        <v>9</v>
      </c>
      <c r="S20" s="29">
        <f t="shared" si="1"/>
        <v>9</v>
      </c>
      <c r="T20" s="29">
        <f>R20-S20</f>
        <v>0</v>
      </c>
      <c r="U20" s="30"/>
      <c r="V20" s="3">
        <f>O20/N20*100</f>
        <v>100</v>
      </c>
      <c r="W20" s="3">
        <f>G20/F20*100</f>
        <v>50.938460160174436</v>
      </c>
      <c r="X20" s="3">
        <f>W20/V20*100</f>
        <v>50.938460160174436</v>
      </c>
      <c r="Y20" s="460"/>
    </row>
    <row r="21" spans="1:25" ht="45" customHeight="1" x14ac:dyDescent="0.2">
      <c r="A21" s="546">
        <v>2</v>
      </c>
      <c r="B21" s="899" t="s">
        <v>1018</v>
      </c>
      <c r="C21" s="906"/>
      <c r="D21" s="546" t="s">
        <v>45</v>
      </c>
      <c r="E21" s="546">
        <v>30</v>
      </c>
      <c r="F21" s="28">
        <f>$F$28*E21/100</f>
        <v>2377533</v>
      </c>
      <c r="G21" s="28">
        <f>$G$28*E21/100</f>
        <v>1211078.7</v>
      </c>
      <c r="H21" s="547">
        <f t="shared" si="0"/>
        <v>9</v>
      </c>
      <c r="I21" s="549">
        <f t="shared" si="0"/>
        <v>9</v>
      </c>
      <c r="J21" s="546">
        <v>3</v>
      </c>
      <c r="K21" s="549">
        <v>3</v>
      </c>
      <c r="L21" s="546">
        <v>3</v>
      </c>
      <c r="M21" s="549">
        <v>3</v>
      </c>
      <c r="N21" s="550">
        <v>3</v>
      </c>
      <c r="O21" s="549">
        <v>3</v>
      </c>
      <c r="P21" s="546"/>
      <c r="Q21" s="549"/>
      <c r="R21" s="555">
        <f t="shared" si="1"/>
        <v>9</v>
      </c>
      <c r="S21" s="29">
        <f t="shared" si="1"/>
        <v>9</v>
      </c>
      <c r="T21" s="29">
        <f>R21-S21</f>
        <v>0</v>
      </c>
      <c r="U21" s="30"/>
      <c r="V21" s="3">
        <f t="shared" ref="V21:V28" si="2">O21/N21*100</f>
        <v>100</v>
      </c>
      <c r="W21" s="3">
        <f>G21/F21*100</f>
        <v>50.938460160174429</v>
      </c>
      <c r="X21" s="3">
        <f>W21/V21*100</f>
        <v>50.938460160174429</v>
      </c>
    </row>
    <row r="22" spans="1:25" ht="45" customHeight="1" x14ac:dyDescent="0.2">
      <c r="A22" s="546">
        <v>3</v>
      </c>
      <c r="B22" s="899" t="s">
        <v>1019</v>
      </c>
      <c r="C22" s="906"/>
      <c r="D22" s="546" t="s">
        <v>45</v>
      </c>
      <c r="E22" s="546">
        <v>15</v>
      </c>
      <c r="F22" s="28">
        <f>$F$28*E22/100</f>
        <v>1188766.5</v>
      </c>
      <c r="G22" s="28">
        <f>$G$28*E22/100</f>
        <v>605539.35</v>
      </c>
      <c r="H22" s="547">
        <f t="shared" si="0"/>
        <v>9</v>
      </c>
      <c r="I22" s="549">
        <f t="shared" si="0"/>
        <v>9</v>
      </c>
      <c r="J22" s="546">
        <v>3</v>
      </c>
      <c r="K22" s="549">
        <v>3</v>
      </c>
      <c r="L22" s="546">
        <v>3</v>
      </c>
      <c r="M22" s="549">
        <v>3</v>
      </c>
      <c r="N22" s="550">
        <v>3</v>
      </c>
      <c r="O22" s="549">
        <v>3</v>
      </c>
      <c r="P22" s="546"/>
      <c r="Q22" s="549"/>
      <c r="R22" s="555">
        <f t="shared" si="1"/>
        <v>9</v>
      </c>
      <c r="S22" s="29">
        <f t="shared" si="1"/>
        <v>9</v>
      </c>
      <c r="T22" s="29">
        <f>R22-S22</f>
        <v>0</v>
      </c>
      <c r="U22" s="30"/>
      <c r="V22" s="3">
        <f t="shared" si="2"/>
        <v>100</v>
      </c>
      <c r="W22" s="3">
        <f>G22/F22*100</f>
        <v>50.938460160174429</v>
      </c>
      <c r="X22" s="3">
        <f>W22/V22*100</f>
        <v>50.938460160174429</v>
      </c>
    </row>
    <row r="23" spans="1:25" ht="45" customHeight="1" x14ac:dyDescent="0.2">
      <c r="A23" s="546"/>
      <c r="B23" s="912"/>
      <c r="C23" s="913"/>
      <c r="D23" s="546"/>
      <c r="E23" s="546"/>
      <c r="F23" s="28"/>
      <c r="G23" s="28"/>
      <c r="H23" s="547"/>
      <c r="I23" s="549"/>
      <c r="J23" s="546"/>
      <c r="K23" s="549"/>
      <c r="L23" s="546"/>
      <c r="M23" s="549"/>
      <c r="N23" s="550"/>
      <c r="O23" s="549"/>
      <c r="P23" s="546"/>
      <c r="Q23" s="549"/>
      <c r="R23" s="555"/>
      <c r="S23" s="29"/>
      <c r="T23" s="29"/>
      <c r="U23" s="30"/>
      <c r="V23" s="3"/>
      <c r="W23" s="3"/>
      <c r="X23" s="3"/>
    </row>
    <row r="24" spans="1:25" ht="45" customHeight="1" x14ac:dyDescent="0.2">
      <c r="A24" s="552"/>
      <c r="B24" s="911"/>
      <c r="C24" s="911"/>
      <c r="D24" s="551"/>
      <c r="E24" s="551"/>
      <c r="F24" s="28"/>
      <c r="G24" s="28"/>
      <c r="H24" s="547"/>
      <c r="I24" s="549"/>
      <c r="J24" s="552"/>
      <c r="K24" s="553"/>
      <c r="L24" s="552"/>
      <c r="M24" s="547"/>
      <c r="N24" s="554"/>
      <c r="O24" s="547"/>
      <c r="P24" s="552"/>
      <c r="Q24" s="547"/>
      <c r="R24" s="555"/>
      <c r="S24" s="29"/>
      <c r="T24" s="29"/>
      <c r="U24" s="30"/>
      <c r="V24" s="3"/>
      <c r="W24" s="3"/>
      <c r="X24" s="3"/>
    </row>
    <row r="25" spans="1:25" ht="45" customHeight="1" x14ac:dyDescent="0.2">
      <c r="A25" s="552"/>
      <c r="B25" s="911"/>
      <c r="C25" s="911"/>
      <c r="D25" s="551"/>
      <c r="E25" s="551"/>
      <c r="F25" s="28"/>
      <c r="G25" s="28"/>
      <c r="H25" s="547"/>
      <c r="I25" s="549"/>
      <c r="J25" s="552"/>
      <c r="K25" s="553"/>
      <c r="L25" s="552"/>
      <c r="M25" s="547"/>
      <c r="N25" s="554"/>
      <c r="O25" s="547"/>
      <c r="P25" s="552"/>
      <c r="Q25" s="547"/>
      <c r="R25" s="555"/>
      <c r="S25" s="29"/>
      <c r="T25" s="29"/>
      <c r="U25" s="30"/>
      <c r="V25" s="3"/>
      <c r="W25" s="3"/>
      <c r="X25" s="3"/>
    </row>
    <row r="26" spans="1:25" ht="45" customHeight="1" x14ac:dyDescent="0.2">
      <c r="A26" s="552"/>
      <c r="B26" s="911"/>
      <c r="C26" s="911"/>
      <c r="D26" s="551"/>
      <c r="E26" s="551"/>
      <c r="F26" s="28"/>
      <c r="G26" s="28"/>
      <c r="H26" s="547"/>
      <c r="I26" s="549"/>
      <c r="J26" s="552"/>
      <c r="K26" s="553"/>
      <c r="L26" s="552"/>
      <c r="M26" s="547"/>
      <c r="N26" s="554"/>
      <c r="O26" s="547"/>
      <c r="P26" s="552"/>
      <c r="Q26" s="547"/>
      <c r="R26" s="555"/>
      <c r="S26" s="29"/>
      <c r="T26" s="29"/>
      <c r="U26" s="30"/>
      <c r="V26" s="3"/>
      <c r="W26" s="3"/>
      <c r="X26" s="3"/>
    </row>
    <row r="27" spans="1:25" ht="45" customHeight="1" x14ac:dyDescent="0.2">
      <c r="A27" s="552"/>
      <c r="B27" s="911"/>
      <c r="C27" s="911"/>
      <c r="D27" s="551"/>
      <c r="E27" s="551"/>
      <c r="F27" s="28"/>
      <c r="G27" s="28"/>
      <c r="H27" s="547"/>
      <c r="I27" s="549"/>
      <c r="J27" s="552"/>
      <c r="K27" s="553"/>
      <c r="L27" s="552"/>
      <c r="M27" s="547"/>
      <c r="N27" s="554"/>
      <c r="O27" s="547"/>
      <c r="P27" s="552"/>
      <c r="Q27" s="547"/>
      <c r="R27" s="555"/>
      <c r="S27" s="29"/>
      <c r="T27" s="29"/>
      <c r="U27" s="30"/>
      <c r="V27" s="3"/>
      <c r="W27" s="3"/>
      <c r="X27" s="3"/>
    </row>
    <row r="28" spans="1:25" s="1" customFormat="1" ht="36.75" customHeight="1" x14ac:dyDescent="0.2">
      <c r="A28" s="575" t="s">
        <v>25</v>
      </c>
      <c r="B28" s="576"/>
      <c r="C28" s="577"/>
      <c r="D28" s="9"/>
      <c r="E28" s="9">
        <f>SUM(E20:E27)</f>
        <v>100</v>
      </c>
      <c r="F28" s="56">
        <v>7925110</v>
      </c>
      <c r="G28" s="56">
        <v>4036929</v>
      </c>
      <c r="H28" s="9">
        <f t="shared" ref="H28:Q28" si="3">SUM(H20:H27)</f>
        <v>27</v>
      </c>
      <c r="I28" s="9">
        <f t="shared" si="3"/>
        <v>27</v>
      </c>
      <c r="J28" s="9">
        <f t="shared" si="3"/>
        <v>9</v>
      </c>
      <c r="K28" s="9">
        <f t="shared" si="3"/>
        <v>9</v>
      </c>
      <c r="L28" s="9">
        <f t="shared" si="3"/>
        <v>9</v>
      </c>
      <c r="M28" s="9">
        <f t="shared" si="3"/>
        <v>9</v>
      </c>
      <c r="N28" s="9">
        <f t="shared" si="3"/>
        <v>9</v>
      </c>
      <c r="O28" s="9">
        <f t="shared" si="3"/>
        <v>9</v>
      </c>
      <c r="P28" s="9">
        <f t="shared" si="3"/>
        <v>0</v>
      </c>
      <c r="Q28" s="9">
        <f t="shared" si="3"/>
        <v>0</v>
      </c>
      <c r="R28" s="8">
        <f>J28+L28+N28+P28</f>
        <v>27</v>
      </c>
      <c r="S28" s="8">
        <f>K28+M28+O28+Q28</f>
        <v>27</v>
      </c>
      <c r="T28" s="29">
        <f>R28-S28</f>
        <v>0</v>
      </c>
      <c r="U28" s="8"/>
      <c r="V28" s="3">
        <f t="shared" si="2"/>
        <v>100</v>
      </c>
      <c r="W28" s="3">
        <f>G28/F28*100</f>
        <v>50.938460160174436</v>
      </c>
      <c r="X28" s="3">
        <f>W28/V28*100</f>
        <v>50.938460160174436</v>
      </c>
    </row>
    <row r="29" spans="1:25" s="4" customFormat="1" ht="14.25" customHeight="1" x14ac:dyDescent="0.2">
      <c r="F29" s="6"/>
    </row>
    <row r="30" spans="1:25" s="4" customFormat="1" ht="14.25" customHeight="1" x14ac:dyDescent="0.2">
      <c r="B30" s="7" t="s">
        <v>26</v>
      </c>
      <c r="F30" s="6"/>
      <c r="H30" s="4" t="s">
        <v>27</v>
      </c>
    </row>
    <row r="31" spans="1:25" x14ac:dyDescent="0.2">
      <c r="J31" s="115"/>
      <c r="K31" s="115"/>
      <c r="L31" s="115"/>
      <c r="M31" s="115"/>
      <c r="N31" s="115"/>
      <c r="O31" s="115"/>
      <c r="P31" s="115"/>
    </row>
    <row r="32" spans="1:25" x14ac:dyDescent="0.2">
      <c r="J32" s="115"/>
      <c r="K32" s="115"/>
      <c r="L32" s="115"/>
      <c r="M32" s="115"/>
      <c r="N32" s="115"/>
      <c r="O32" s="115"/>
      <c r="P32" s="115"/>
    </row>
    <row r="33" spans="10:16" x14ac:dyDescent="0.2">
      <c r="J33" s="115"/>
      <c r="K33" s="115"/>
      <c r="L33" s="115"/>
      <c r="M33" s="115"/>
      <c r="N33" s="115"/>
      <c r="O33" s="115"/>
      <c r="P33" s="115"/>
    </row>
    <row r="34" spans="10:16" x14ac:dyDescent="0.2">
      <c r="J34" s="115"/>
      <c r="K34" s="115"/>
      <c r="L34" s="115"/>
      <c r="M34" s="115"/>
      <c r="N34" s="115"/>
      <c r="O34" s="115"/>
      <c r="P34" s="115"/>
    </row>
    <row r="35" spans="10:16" x14ac:dyDescent="0.2">
      <c r="J35" s="115"/>
      <c r="K35" s="115"/>
      <c r="L35" s="115"/>
      <c r="M35" s="115"/>
      <c r="N35" s="115"/>
      <c r="O35" s="115"/>
      <c r="P35" s="115"/>
    </row>
    <row r="36" spans="10:16" x14ac:dyDescent="0.2">
      <c r="J36" s="115"/>
      <c r="K36" s="115"/>
      <c r="L36" s="115"/>
      <c r="M36" s="115"/>
      <c r="N36" s="115"/>
      <c r="O36" s="115"/>
      <c r="P36" s="115"/>
    </row>
    <row r="37" spans="10:16" x14ac:dyDescent="0.2">
      <c r="J37" s="115"/>
      <c r="K37" s="115"/>
      <c r="L37" s="115"/>
      <c r="M37" s="115"/>
      <c r="N37" s="115"/>
      <c r="O37" s="115"/>
      <c r="P37" s="115"/>
    </row>
    <row r="38" spans="10:16" x14ac:dyDescent="0.2">
      <c r="J38" s="115"/>
      <c r="K38" s="115"/>
      <c r="L38" s="115"/>
      <c r="M38" s="115"/>
      <c r="N38" s="115"/>
      <c r="O38" s="115"/>
      <c r="P38" s="115"/>
    </row>
    <row r="39" spans="10:16" x14ac:dyDescent="0.2">
      <c r="J39" s="115"/>
      <c r="K39" s="115"/>
      <c r="L39" s="115"/>
      <c r="M39" s="115"/>
      <c r="N39" s="115"/>
      <c r="O39" s="115"/>
      <c r="P39" s="115"/>
    </row>
  </sheetData>
  <mergeCells count="31">
    <mergeCell ref="B26:C26"/>
    <mergeCell ref="B27:C27"/>
    <mergeCell ref="A28:C28"/>
    <mergeCell ref="B20:C20"/>
    <mergeCell ref="B21:C21"/>
    <mergeCell ref="B22:C22"/>
    <mergeCell ref="B23:C23"/>
    <mergeCell ref="B24:C24"/>
    <mergeCell ref="B25:C25"/>
    <mergeCell ref="B19:C19"/>
    <mergeCell ref="A7:X7"/>
    <mergeCell ref="A15:X15"/>
    <mergeCell ref="A16:X16"/>
    <mergeCell ref="A18:C18"/>
    <mergeCell ref="D18:D19"/>
    <mergeCell ref="E18:E19"/>
    <mergeCell ref="F18:G18"/>
    <mergeCell ref="H18:I18"/>
    <mergeCell ref="J18:K18"/>
    <mergeCell ref="L18:M18"/>
    <mergeCell ref="N18:O18"/>
    <mergeCell ref="P18:Q18"/>
    <mergeCell ref="R18:T18"/>
    <mergeCell ref="U18:U19"/>
    <mergeCell ref="V18:X18"/>
    <mergeCell ref="A6:X6"/>
    <mergeCell ref="A1:X1"/>
    <mergeCell ref="A2:X2"/>
    <mergeCell ref="A3:X3"/>
    <mergeCell ref="A4:X4"/>
    <mergeCell ref="A5:X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topLeftCell="A6" workbookViewId="0">
      <selection activeCell="G29" sqref="G29"/>
    </sheetView>
  </sheetViews>
  <sheetFormatPr baseColWidth="10" defaultRowHeight="12.75" x14ac:dyDescent="0.2"/>
  <cols>
    <col min="1" max="1" width="5.42578125" style="35" customWidth="1"/>
    <col min="2" max="2" width="12" style="35" customWidth="1"/>
    <col min="3" max="3" width="43.7109375" style="35" customWidth="1"/>
    <col min="4" max="4" width="11.42578125" style="35"/>
    <col min="5" max="5" width="10.28515625" style="35" customWidth="1"/>
    <col min="6" max="6" width="15.28515625" style="35" customWidth="1"/>
    <col min="7" max="7" width="11.42578125" style="35" customWidth="1"/>
    <col min="8" max="9" width="11.42578125" style="35" hidden="1" customWidth="1"/>
    <col min="10" max="10" width="10.28515625" style="35" hidden="1" customWidth="1"/>
    <col min="11" max="11" width="9.85546875" style="35" hidden="1" customWidth="1"/>
    <col min="12" max="12" width="10.5703125" style="35" hidden="1" customWidth="1"/>
    <col min="13" max="13" width="9.7109375" style="35" hidden="1" customWidth="1"/>
    <col min="14" max="14" width="11" style="35" customWidth="1"/>
    <col min="15" max="15" width="10.42578125" style="35" customWidth="1"/>
    <col min="16" max="16" width="11" style="35" hidden="1" customWidth="1"/>
    <col min="17" max="17" width="8.7109375" style="35" hidden="1" customWidth="1"/>
    <col min="18" max="20" width="11.42578125" style="35" hidden="1" customWidth="1"/>
    <col min="21" max="21" width="19.28515625" style="35" customWidth="1"/>
    <col min="22" max="24" width="8.140625" style="35" customWidth="1"/>
    <col min="25" max="16384" width="11.42578125" style="35"/>
  </cols>
  <sheetData>
    <row r="1" spans="1:24" x14ac:dyDescent="0.2">
      <c r="A1" s="574" t="s">
        <v>54</v>
      </c>
      <c r="B1" s="574"/>
      <c r="C1" s="574"/>
      <c r="D1" s="574"/>
      <c r="E1" s="574"/>
      <c r="F1" s="574"/>
      <c r="G1" s="574"/>
      <c r="H1" s="574"/>
      <c r="I1" s="574"/>
      <c r="J1" s="574"/>
      <c r="K1" s="574"/>
      <c r="L1" s="574"/>
      <c r="M1" s="574"/>
      <c r="N1" s="574"/>
      <c r="O1" s="574"/>
      <c r="P1" s="574"/>
      <c r="Q1" s="574"/>
      <c r="R1" s="574"/>
      <c r="S1" s="574"/>
      <c r="T1" s="574"/>
      <c r="U1" s="574"/>
      <c r="V1" s="574"/>
      <c r="W1" s="574"/>
      <c r="X1" s="574"/>
    </row>
    <row r="2" spans="1:24" x14ac:dyDescent="0.2">
      <c r="A2" s="574" t="s">
        <v>0</v>
      </c>
      <c r="B2" s="574"/>
      <c r="C2" s="574"/>
      <c r="D2" s="574"/>
      <c r="E2" s="574"/>
      <c r="F2" s="574"/>
      <c r="G2" s="574"/>
      <c r="H2" s="574"/>
      <c r="I2" s="574"/>
      <c r="J2" s="574"/>
      <c r="K2" s="574"/>
      <c r="L2" s="574"/>
      <c r="M2" s="574"/>
      <c r="N2" s="574"/>
      <c r="O2" s="574"/>
      <c r="P2" s="574"/>
      <c r="Q2" s="574"/>
      <c r="R2" s="574"/>
      <c r="S2" s="574"/>
      <c r="T2" s="574"/>
      <c r="U2" s="574"/>
      <c r="V2" s="574"/>
      <c r="W2" s="574"/>
      <c r="X2" s="574"/>
    </row>
    <row r="3" spans="1:24" x14ac:dyDescent="0.2">
      <c r="A3" s="574" t="s">
        <v>16</v>
      </c>
      <c r="B3" s="574"/>
      <c r="C3" s="574"/>
      <c r="D3" s="574"/>
      <c r="E3" s="574"/>
      <c r="F3" s="574"/>
      <c r="G3" s="574"/>
      <c r="H3" s="574"/>
      <c r="I3" s="574"/>
      <c r="J3" s="574"/>
      <c r="K3" s="574"/>
      <c r="L3" s="574"/>
      <c r="M3" s="574"/>
      <c r="N3" s="574"/>
      <c r="O3" s="574"/>
      <c r="P3" s="574"/>
      <c r="Q3" s="574"/>
      <c r="R3" s="574"/>
      <c r="S3" s="574"/>
      <c r="T3" s="574"/>
      <c r="U3" s="574"/>
      <c r="V3" s="574"/>
      <c r="W3" s="574"/>
      <c r="X3" s="574"/>
    </row>
    <row r="4" spans="1:24" hidden="1" x14ac:dyDescent="0.2">
      <c r="A4" s="591" t="s">
        <v>55</v>
      </c>
      <c r="B4" s="591"/>
      <c r="C4" s="591"/>
      <c r="D4" s="591"/>
      <c r="E4" s="591"/>
      <c r="F4" s="591"/>
      <c r="G4" s="591"/>
      <c r="H4" s="591"/>
      <c r="I4" s="591"/>
      <c r="J4" s="591"/>
      <c r="K4" s="591"/>
      <c r="L4" s="591"/>
      <c r="M4" s="591"/>
      <c r="N4" s="591"/>
      <c r="O4" s="591"/>
      <c r="P4" s="591"/>
      <c r="Q4" s="591"/>
      <c r="R4" s="591"/>
      <c r="S4" s="591"/>
      <c r="T4" s="591"/>
      <c r="U4" s="591"/>
      <c r="V4" s="591"/>
      <c r="W4" s="591"/>
      <c r="X4" s="591"/>
    </row>
    <row r="5" spans="1:24" hidden="1" x14ac:dyDescent="0.2">
      <c r="A5" s="591" t="s">
        <v>56</v>
      </c>
      <c r="B5" s="591"/>
      <c r="C5" s="591"/>
      <c r="D5" s="591"/>
      <c r="E5" s="591"/>
      <c r="F5" s="591"/>
      <c r="G5" s="591"/>
      <c r="H5" s="591"/>
      <c r="I5" s="591"/>
      <c r="J5" s="591"/>
      <c r="K5" s="591"/>
      <c r="L5" s="591"/>
      <c r="M5" s="591"/>
      <c r="N5" s="591"/>
      <c r="O5" s="591"/>
      <c r="P5" s="591"/>
      <c r="Q5" s="591"/>
      <c r="R5" s="591"/>
      <c r="S5" s="591"/>
      <c r="T5" s="591"/>
      <c r="U5" s="591"/>
      <c r="V5" s="591"/>
      <c r="W5" s="591"/>
      <c r="X5" s="591"/>
    </row>
    <row r="6" spans="1:24" x14ac:dyDescent="0.2">
      <c r="A6" s="591" t="s">
        <v>57</v>
      </c>
      <c r="B6" s="591"/>
      <c r="C6" s="591"/>
      <c r="D6" s="591"/>
      <c r="E6" s="591"/>
      <c r="F6" s="591"/>
      <c r="G6" s="591"/>
      <c r="H6" s="591"/>
      <c r="I6" s="591"/>
      <c r="J6" s="591"/>
      <c r="K6" s="591"/>
      <c r="L6" s="591"/>
      <c r="M6" s="591"/>
      <c r="N6" s="591"/>
      <c r="O6" s="591"/>
      <c r="P6" s="591"/>
      <c r="Q6" s="591"/>
      <c r="R6" s="591"/>
      <c r="S6" s="591"/>
      <c r="T6" s="591"/>
      <c r="U6" s="591"/>
      <c r="V6" s="591"/>
      <c r="W6" s="591"/>
      <c r="X6" s="591"/>
    </row>
    <row r="7" spans="1:24" hidden="1" x14ac:dyDescent="0.2">
      <c r="A7" s="591" t="s">
        <v>130</v>
      </c>
      <c r="B7" s="591"/>
      <c r="C7" s="591"/>
      <c r="D7" s="591"/>
      <c r="E7" s="591"/>
      <c r="F7" s="591"/>
      <c r="G7" s="591"/>
      <c r="H7" s="591"/>
      <c r="I7" s="591"/>
      <c r="J7" s="591"/>
      <c r="K7" s="591"/>
      <c r="L7" s="591"/>
      <c r="M7" s="591"/>
      <c r="N7" s="591"/>
      <c r="O7" s="591"/>
      <c r="P7" s="591"/>
      <c r="Q7" s="591"/>
    </row>
    <row r="8" spans="1:24" x14ac:dyDescent="0.2">
      <c r="A8" s="1"/>
      <c r="B8" s="1"/>
      <c r="C8" s="1"/>
      <c r="D8" s="1"/>
      <c r="E8" s="1"/>
      <c r="F8" s="1"/>
      <c r="G8" s="1"/>
      <c r="H8" s="1"/>
      <c r="I8" s="1"/>
      <c r="J8" s="1"/>
      <c r="K8" s="1"/>
      <c r="L8" s="1"/>
      <c r="M8" s="1"/>
      <c r="N8" s="1"/>
      <c r="O8" s="1"/>
      <c r="P8" s="1"/>
      <c r="Q8" s="1"/>
    </row>
    <row r="9" spans="1:24" x14ac:dyDescent="0.2">
      <c r="A9" s="584" t="s">
        <v>37</v>
      </c>
      <c r="B9" s="584"/>
      <c r="C9" s="15" t="s">
        <v>385</v>
      </c>
      <c r="D9" s="1"/>
      <c r="E9" s="1"/>
      <c r="F9" s="1"/>
      <c r="G9" s="1"/>
      <c r="H9" s="1"/>
      <c r="I9" s="1"/>
      <c r="J9" s="1"/>
      <c r="K9" s="1"/>
      <c r="L9" s="4"/>
      <c r="M9" s="4"/>
      <c r="N9" s="4"/>
      <c r="O9" s="4"/>
      <c r="P9" s="4"/>
      <c r="Q9" s="4"/>
    </row>
    <row r="10" spans="1:24" x14ac:dyDescent="0.2">
      <c r="A10" s="584" t="s">
        <v>1</v>
      </c>
      <c r="B10" s="584"/>
      <c r="C10" s="15" t="s">
        <v>305</v>
      </c>
      <c r="D10" s="1"/>
      <c r="E10" s="1"/>
      <c r="F10" s="1"/>
      <c r="G10" s="1"/>
      <c r="H10" s="1"/>
      <c r="I10" s="1"/>
      <c r="J10" s="1"/>
      <c r="K10" s="1"/>
      <c r="L10" s="4"/>
      <c r="M10" s="4"/>
      <c r="N10" s="4"/>
      <c r="O10" s="4"/>
      <c r="P10" s="4"/>
      <c r="Q10" s="4"/>
    </row>
    <row r="11" spans="1:24" x14ac:dyDescent="0.2">
      <c r="A11" s="584" t="s">
        <v>65</v>
      </c>
      <c r="B11" s="584"/>
      <c r="C11" s="15" t="s">
        <v>386</v>
      </c>
      <c r="D11" s="1"/>
      <c r="E11" s="1"/>
      <c r="F11" s="1"/>
      <c r="G11" s="1"/>
      <c r="H11" s="1"/>
      <c r="I11" s="1"/>
      <c r="J11" s="1"/>
      <c r="K11" s="1"/>
      <c r="L11" s="4"/>
      <c r="M11" s="4"/>
      <c r="N11" s="4"/>
      <c r="O11" s="4"/>
      <c r="P11" s="4"/>
      <c r="Q11" s="4"/>
    </row>
    <row r="12" spans="1:24" x14ac:dyDescent="0.2">
      <c r="A12" s="584" t="s">
        <v>7</v>
      </c>
      <c r="B12" s="584"/>
      <c r="C12" s="15" t="s">
        <v>93</v>
      </c>
      <c r="D12" s="1"/>
      <c r="E12" s="1"/>
      <c r="F12" s="1"/>
      <c r="G12" s="1"/>
      <c r="H12" s="1"/>
      <c r="I12" s="1"/>
      <c r="J12" s="1"/>
      <c r="K12" s="1"/>
      <c r="L12" s="4"/>
      <c r="M12" s="4"/>
      <c r="N12" s="4"/>
      <c r="O12" s="4"/>
      <c r="P12" s="4"/>
      <c r="Q12" s="4"/>
    </row>
    <row r="13" spans="1:24" x14ac:dyDescent="0.2">
      <c r="A13" s="599" t="s">
        <v>39</v>
      </c>
      <c r="B13" s="599"/>
      <c r="C13" s="14" t="s">
        <v>387</v>
      </c>
      <c r="D13" s="1"/>
      <c r="E13" s="1"/>
      <c r="F13" s="1"/>
      <c r="G13" s="1"/>
      <c r="H13" s="1"/>
      <c r="I13" s="1"/>
      <c r="J13" s="1"/>
      <c r="K13" s="1"/>
      <c r="L13" s="4"/>
      <c r="M13" s="4"/>
      <c r="N13" s="4"/>
      <c r="O13" s="4"/>
      <c r="P13" s="4"/>
      <c r="Q13" s="4" t="s">
        <v>40</v>
      </c>
      <c r="T13" s="1"/>
      <c r="U13" s="42"/>
      <c r="X13" s="12"/>
    </row>
    <row r="14" spans="1:24" s="1" customFormat="1" ht="12" x14ac:dyDescent="0.2">
      <c r="A14" s="591" t="s">
        <v>4</v>
      </c>
      <c r="B14" s="591"/>
      <c r="C14" s="591"/>
      <c r="D14" s="591"/>
      <c r="E14" s="591"/>
      <c r="F14" s="591"/>
      <c r="G14" s="591"/>
      <c r="H14" s="591"/>
      <c r="I14" s="591"/>
      <c r="J14" s="591"/>
      <c r="K14" s="591"/>
      <c r="L14" s="591"/>
      <c r="M14" s="591"/>
      <c r="N14" s="591"/>
      <c r="O14" s="591"/>
      <c r="P14" s="591"/>
      <c r="Q14" s="591"/>
      <c r="R14" s="591"/>
      <c r="S14" s="591"/>
      <c r="T14" s="591"/>
      <c r="U14" s="591"/>
      <c r="V14" s="591"/>
      <c r="W14" s="591"/>
      <c r="X14" s="591"/>
    </row>
    <row r="15" spans="1:24" s="1" customFormat="1" ht="12" x14ac:dyDescent="0.2">
      <c r="A15" s="592" t="s">
        <v>388</v>
      </c>
      <c r="B15" s="592"/>
      <c r="C15" s="592"/>
      <c r="D15" s="592"/>
      <c r="E15" s="592"/>
      <c r="F15" s="592"/>
      <c r="G15" s="592"/>
      <c r="H15" s="592"/>
      <c r="I15" s="592"/>
      <c r="J15" s="592"/>
      <c r="K15" s="592"/>
      <c r="L15" s="592"/>
      <c r="M15" s="592"/>
      <c r="N15" s="592"/>
      <c r="O15" s="592"/>
      <c r="P15" s="592"/>
      <c r="Q15" s="592"/>
      <c r="R15" s="592"/>
      <c r="S15" s="592"/>
      <c r="T15" s="592"/>
      <c r="U15" s="592"/>
      <c r="V15" s="592"/>
      <c r="W15" s="592"/>
      <c r="X15" s="592"/>
    </row>
    <row r="16" spans="1:24" x14ac:dyDescent="0.2">
      <c r="A16" s="4"/>
      <c r="B16" s="4"/>
      <c r="C16" s="4"/>
      <c r="D16" s="4"/>
      <c r="E16" s="4"/>
      <c r="F16" s="4"/>
      <c r="G16" s="4"/>
      <c r="H16" s="4"/>
      <c r="I16" s="4"/>
      <c r="J16" s="4"/>
      <c r="K16" s="4"/>
      <c r="L16" s="4"/>
      <c r="M16" s="4"/>
      <c r="N16" s="4"/>
      <c r="O16" s="4"/>
      <c r="P16" s="4"/>
      <c r="Q16" s="4"/>
    </row>
    <row r="17" spans="1:24" x14ac:dyDescent="0.2">
      <c r="A17" s="588" t="s">
        <v>5</v>
      </c>
      <c r="B17" s="589"/>
      <c r="C17" s="590"/>
      <c r="D17" s="578" t="s">
        <v>8</v>
      </c>
      <c r="E17" s="578" t="s">
        <v>18</v>
      </c>
      <c r="F17" s="580" t="s">
        <v>19</v>
      </c>
      <c r="G17" s="581"/>
      <c r="H17" s="580" t="s">
        <v>20</v>
      </c>
      <c r="I17" s="581"/>
      <c r="J17" s="588" t="s">
        <v>14</v>
      </c>
      <c r="K17" s="590"/>
      <c r="L17" s="588" t="s">
        <v>10</v>
      </c>
      <c r="M17" s="590"/>
      <c r="N17" s="588" t="s">
        <v>13</v>
      </c>
      <c r="O17" s="590"/>
      <c r="P17" s="588" t="s">
        <v>15</v>
      </c>
      <c r="Q17" s="590"/>
      <c r="R17" s="586" t="s">
        <v>28</v>
      </c>
      <c r="S17" s="586"/>
      <c r="T17" s="586"/>
      <c r="U17" s="598" t="s">
        <v>29</v>
      </c>
      <c r="V17" s="580" t="s">
        <v>31</v>
      </c>
      <c r="W17" s="587"/>
      <c r="X17" s="581"/>
    </row>
    <row r="18" spans="1:24" x14ac:dyDescent="0.2">
      <c r="A18" s="20" t="s">
        <v>17</v>
      </c>
      <c r="B18" s="586" t="s">
        <v>6</v>
      </c>
      <c r="C18" s="586"/>
      <c r="D18" s="579"/>
      <c r="E18" s="579"/>
      <c r="F18" s="17" t="s">
        <v>21</v>
      </c>
      <c r="G18" s="17" t="s">
        <v>22</v>
      </c>
      <c r="H18" s="17" t="s">
        <v>23</v>
      </c>
      <c r="I18" s="17" t="s">
        <v>24</v>
      </c>
      <c r="J18" s="2" t="s">
        <v>11</v>
      </c>
      <c r="K18" s="2" t="s">
        <v>12</v>
      </c>
      <c r="L18" s="2" t="s">
        <v>11</v>
      </c>
      <c r="M18" s="2" t="s">
        <v>12</v>
      </c>
      <c r="N18" s="2" t="s">
        <v>11</v>
      </c>
      <c r="O18" s="2" t="s">
        <v>12</v>
      </c>
      <c r="P18" s="2" t="s">
        <v>11</v>
      </c>
      <c r="Q18" s="2" t="s">
        <v>12</v>
      </c>
      <c r="R18" s="2" t="s">
        <v>11</v>
      </c>
      <c r="S18" s="2" t="s">
        <v>12</v>
      </c>
      <c r="T18" s="2" t="s">
        <v>30</v>
      </c>
      <c r="U18" s="598"/>
      <c r="V18" s="17" t="s">
        <v>32</v>
      </c>
      <c r="W18" s="17" t="s">
        <v>33</v>
      </c>
      <c r="X18" s="17" t="s">
        <v>34</v>
      </c>
    </row>
    <row r="19" spans="1:24" ht="37.5" customHeight="1" x14ac:dyDescent="0.2">
      <c r="A19" s="5">
        <v>1</v>
      </c>
      <c r="B19" s="582" t="s">
        <v>389</v>
      </c>
      <c r="C19" s="583"/>
      <c r="D19" s="9" t="s">
        <v>390</v>
      </c>
      <c r="E19" s="273">
        <v>0.22</v>
      </c>
      <c r="F19" s="28">
        <f>$F$28*E19</f>
        <v>222118.82</v>
      </c>
      <c r="G19" s="28">
        <f>$G$28*E19</f>
        <v>130770.86</v>
      </c>
      <c r="H19" s="29">
        <f>J19+L19+N19+P19</f>
        <v>3</v>
      </c>
      <c r="I19" s="31">
        <f>K19+M19+O19+Q19</f>
        <v>3</v>
      </c>
      <c r="J19" s="16">
        <v>1</v>
      </c>
      <c r="K19" s="30">
        <v>1</v>
      </c>
      <c r="L19" s="16">
        <v>1</v>
      </c>
      <c r="M19" s="274">
        <v>1</v>
      </c>
      <c r="N19" s="16">
        <v>1</v>
      </c>
      <c r="O19" s="30">
        <v>1</v>
      </c>
      <c r="P19" s="16"/>
      <c r="Q19" s="30"/>
      <c r="R19" s="29">
        <f>J19+L19+N19+P19</f>
        <v>3</v>
      </c>
      <c r="S19" s="29">
        <f>K19+M19+O19+Q19</f>
        <v>3</v>
      </c>
      <c r="T19" s="29">
        <f t="shared" ref="T19:T28" si="0">S19-R19</f>
        <v>0</v>
      </c>
      <c r="U19" s="30"/>
      <c r="V19" s="3">
        <f>O19/N19*100</f>
        <v>100</v>
      </c>
      <c r="W19" s="3">
        <f>G19/F19*10</f>
        <v>5.8874281792060668</v>
      </c>
      <c r="X19" s="3">
        <f>W19/V19*100</f>
        <v>5.8874281792060668</v>
      </c>
    </row>
    <row r="20" spans="1:24" ht="96" x14ac:dyDescent="0.2">
      <c r="A20" s="5">
        <v>2</v>
      </c>
      <c r="B20" s="582" t="s">
        <v>391</v>
      </c>
      <c r="C20" s="583"/>
      <c r="D20" s="163" t="s">
        <v>392</v>
      </c>
      <c r="E20" s="273">
        <v>0.15</v>
      </c>
      <c r="F20" s="28">
        <f t="shared" ref="F20:F27" si="1">$F$28*E20</f>
        <v>151444.65</v>
      </c>
      <c r="G20" s="28">
        <f t="shared" ref="G20:G27" si="2">$G$28*E20</f>
        <v>89161.95</v>
      </c>
      <c r="H20" s="29">
        <f t="shared" ref="H20:I27" si="3">J20+L20+N20+P20</f>
        <v>225</v>
      </c>
      <c r="I20" s="31">
        <f t="shared" si="3"/>
        <v>201</v>
      </c>
      <c r="J20" s="16">
        <v>75</v>
      </c>
      <c r="K20" s="30">
        <v>81</v>
      </c>
      <c r="L20" s="16">
        <v>75</v>
      </c>
      <c r="M20" s="274">
        <v>86</v>
      </c>
      <c r="N20" s="16">
        <v>75</v>
      </c>
      <c r="O20" s="30">
        <v>34</v>
      </c>
      <c r="P20" s="16"/>
      <c r="Q20" s="30"/>
      <c r="R20" s="29">
        <f t="shared" ref="R20:S27" si="4">J20+L20+N20+P20</f>
        <v>225</v>
      </c>
      <c r="S20" s="29">
        <f t="shared" si="4"/>
        <v>201</v>
      </c>
      <c r="T20" s="29">
        <f t="shared" si="0"/>
        <v>-24</v>
      </c>
      <c r="U20" s="32" t="s">
        <v>393</v>
      </c>
      <c r="V20" s="3">
        <f t="shared" ref="V20:V28" si="5">O20/N20*100</f>
        <v>45.333333333333329</v>
      </c>
      <c r="W20" s="3">
        <f t="shared" ref="W20:W28" si="6">G20/F20*10</f>
        <v>5.8874281792060668</v>
      </c>
      <c r="X20" s="3">
        <f t="shared" ref="X20:X28" si="7">W20/V20*100</f>
        <v>12.986973924719267</v>
      </c>
    </row>
    <row r="21" spans="1:24" ht="39" customHeight="1" x14ac:dyDescent="0.2">
      <c r="A21" s="5">
        <v>3</v>
      </c>
      <c r="B21" s="582" t="s">
        <v>394</v>
      </c>
      <c r="C21" s="583"/>
      <c r="D21" s="9" t="s">
        <v>395</v>
      </c>
      <c r="E21" s="273">
        <v>0.1</v>
      </c>
      <c r="F21" s="28">
        <f t="shared" si="1"/>
        <v>100963.1</v>
      </c>
      <c r="G21" s="28">
        <f t="shared" si="2"/>
        <v>59441.3</v>
      </c>
      <c r="H21" s="29">
        <f t="shared" si="3"/>
        <v>9</v>
      </c>
      <c r="I21" s="31">
        <f t="shared" si="3"/>
        <v>9</v>
      </c>
      <c r="J21" s="16">
        <v>3</v>
      </c>
      <c r="K21" s="30">
        <v>3</v>
      </c>
      <c r="L21" s="16">
        <v>3</v>
      </c>
      <c r="M21" s="274">
        <v>3</v>
      </c>
      <c r="N21" s="16">
        <v>3</v>
      </c>
      <c r="O21" s="30">
        <v>3</v>
      </c>
      <c r="P21" s="16"/>
      <c r="Q21" s="30"/>
      <c r="R21" s="29">
        <f t="shared" si="4"/>
        <v>9</v>
      </c>
      <c r="S21" s="29">
        <f t="shared" si="4"/>
        <v>9</v>
      </c>
      <c r="T21" s="29">
        <f t="shared" si="0"/>
        <v>0</v>
      </c>
      <c r="U21" s="30"/>
      <c r="V21" s="3">
        <f t="shared" si="5"/>
        <v>100</v>
      </c>
      <c r="W21" s="3">
        <f t="shared" si="6"/>
        <v>5.8874281792060668</v>
      </c>
      <c r="X21" s="3">
        <f t="shared" si="7"/>
        <v>5.8874281792060668</v>
      </c>
    </row>
    <row r="22" spans="1:24" ht="24.75" customHeight="1" x14ac:dyDescent="0.2">
      <c r="A22" s="5">
        <v>4</v>
      </c>
      <c r="B22" s="582" t="s">
        <v>396</v>
      </c>
      <c r="C22" s="583"/>
      <c r="D22" s="9" t="s">
        <v>397</v>
      </c>
      <c r="E22" s="275">
        <v>0.05</v>
      </c>
      <c r="F22" s="28">
        <f t="shared" si="1"/>
        <v>50481.55</v>
      </c>
      <c r="G22" s="28">
        <f t="shared" si="2"/>
        <v>29720.65</v>
      </c>
      <c r="H22" s="29">
        <f t="shared" si="3"/>
        <v>1</v>
      </c>
      <c r="I22" s="31">
        <f t="shared" si="3"/>
        <v>7</v>
      </c>
      <c r="J22" s="5">
        <v>0</v>
      </c>
      <c r="K22" s="30">
        <v>1</v>
      </c>
      <c r="L22" s="5">
        <v>1</v>
      </c>
      <c r="M22" s="274">
        <v>3</v>
      </c>
      <c r="N22" s="5">
        <v>0</v>
      </c>
      <c r="O22" s="30">
        <v>3</v>
      </c>
      <c r="P22" s="5"/>
      <c r="Q22" s="30"/>
      <c r="R22" s="29">
        <f t="shared" si="4"/>
        <v>1</v>
      </c>
      <c r="S22" s="29">
        <f t="shared" si="4"/>
        <v>7</v>
      </c>
      <c r="T22" s="29">
        <f t="shared" si="0"/>
        <v>6</v>
      </c>
      <c r="U22" s="30"/>
      <c r="V22" s="3" t="e">
        <f t="shared" si="5"/>
        <v>#DIV/0!</v>
      </c>
      <c r="W22" s="3">
        <f t="shared" si="6"/>
        <v>5.8874281792060668</v>
      </c>
      <c r="X22" s="3">
        <v>0</v>
      </c>
    </row>
    <row r="23" spans="1:24" ht="24.75" customHeight="1" x14ac:dyDescent="0.2">
      <c r="A23" s="5">
        <v>5</v>
      </c>
      <c r="B23" s="582" t="s">
        <v>398</v>
      </c>
      <c r="C23" s="583"/>
      <c r="D23" s="9" t="s">
        <v>399</v>
      </c>
      <c r="E23" s="275">
        <v>0.21</v>
      </c>
      <c r="F23" s="28">
        <f t="shared" si="1"/>
        <v>212022.50999999998</v>
      </c>
      <c r="G23" s="28">
        <f t="shared" si="2"/>
        <v>124826.73</v>
      </c>
      <c r="H23" s="29">
        <f t="shared" si="3"/>
        <v>225</v>
      </c>
      <c r="I23" s="31">
        <f t="shared" si="3"/>
        <v>282</v>
      </c>
      <c r="J23" s="5">
        <v>75</v>
      </c>
      <c r="K23" s="30">
        <v>92</v>
      </c>
      <c r="L23" s="5">
        <v>75</v>
      </c>
      <c r="M23" s="274">
        <v>100</v>
      </c>
      <c r="N23" s="5">
        <v>75</v>
      </c>
      <c r="O23" s="30">
        <v>90</v>
      </c>
      <c r="P23" s="5"/>
      <c r="Q23" s="30"/>
      <c r="R23" s="29">
        <f t="shared" si="4"/>
        <v>225</v>
      </c>
      <c r="S23" s="29">
        <f t="shared" si="4"/>
        <v>282</v>
      </c>
      <c r="T23" s="29">
        <f t="shared" si="0"/>
        <v>57</v>
      </c>
      <c r="U23" s="30"/>
      <c r="V23" s="3">
        <f t="shared" si="5"/>
        <v>120</v>
      </c>
      <c r="W23" s="3">
        <f t="shared" si="6"/>
        <v>5.8874281792060668</v>
      </c>
      <c r="X23" s="3">
        <f t="shared" si="7"/>
        <v>4.9061901493383884</v>
      </c>
    </row>
    <row r="24" spans="1:24" ht="24.75" customHeight="1" x14ac:dyDescent="0.2">
      <c r="A24" s="5">
        <v>6</v>
      </c>
      <c r="B24" s="582" t="s">
        <v>400</v>
      </c>
      <c r="C24" s="583"/>
      <c r="D24" s="9" t="s">
        <v>401</v>
      </c>
      <c r="E24" s="275">
        <v>0.05</v>
      </c>
      <c r="F24" s="28">
        <f t="shared" si="1"/>
        <v>50481.55</v>
      </c>
      <c r="G24" s="28">
        <f t="shared" si="2"/>
        <v>29720.65</v>
      </c>
      <c r="H24" s="29">
        <f t="shared" si="3"/>
        <v>3</v>
      </c>
      <c r="I24" s="31">
        <f t="shared" si="3"/>
        <v>8</v>
      </c>
      <c r="J24" s="5">
        <v>1</v>
      </c>
      <c r="K24" s="30">
        <v>2</v>
      </c>
      <c r="L24" s="5">
        <v>1</v>
      </c>
      <c r="M24" s="274">
        <v>3</v>
      </c>
      <c r="N24" s="5">
        <v>1</v>
      </c>
      <c r="O24" s="30">
        <v>3</v>
      </c>
      <c r="P24" s="5"/>
      <c r="Q24" s="30"/>
      <c r="R24" s="29">
        <f t="shared" si="4"/>
        <v>3</v>
      </c>
      <c r="S24" s="29">
        <f t="shared" si="4"/>
        <v>8</v>
      </c>
      <c r="T24" s="29">
        <f t="shared" si="0"/>
        <v>5</v>
      </c>
      <c r="U24" s="30"/>
      <c r="V24" s="3">
        <f t="shared" si="5"/>
        <v>300</v>
      </c>
      <c r="W24" s="3">
        <f t="shared" si="6"/>
        <v>5.8874281792060668</v>
      </c>
      <c r="X24" s="3">
        <f t="shared" si="7"/>
        <v>1.9624760597353557</v>
      </c>
    </row>
    <row r="25" spans="1:24" x14ac:dyDescent="0.2">
      <c r="A25" s="5">
        <v>7</v>
      </c>
      <c r="B25" s="582" t="s">
        <v>402</v>
      </c>
      <c r="C25" s="583"/>
      <c r="D25" s="9" t="s">
        <v>403</v>
      </c>
      <c r="E25" s="275">
        <v>0.05</v>
      </c>
      <c r="F25" s="28">
        <f t="shared" si="1"/>
        <v>50481.55</v>
      </c>
      <c r="G25" s="28">
        <f t="shared" si="2"/>
        <v>29720.65</v>
      </c>
      <c r="H25" s="29">
        <f t="shared" si="3"/>
        <v>3</v>
      </c>
      <c r="I25" s="31">
        <f t="shared" si="3"/>
        <v>4</v>
      </c>
      <c r="J25" s="5">
        <v>1</v>
      </c>
      <c r="K25" s="30">
        <v>1</v>
      </c>
      <c r="L25" s="5">
        <v>1</v>
      </c>
      <c r="M25" s="274">
        <v>2</v>
      </c>
      <c r="N25" s="5">
        <v>1</v>
      </c>
      <c r="O25" s="30">
        <v>1</v>
      </c>
      <c r="P25" s="5"/>
      <c r="Q25" s="30"/>
      <c r="R25" s="29">
        <f t="shared" si="4"/>
        <v>3</v>
      </c>
      <c r="S25" s="29">
        <f t="shared" si="4"/>
        <v>4</v>
      </c>
      <c r="T25" s="29">
        <f t="shared" si="0"/>
        <v>1</v>
      </c>
      <c r="U25" s="30"/>
      <c r="V25" s="3">
        <f t="shared" si="5"/>
        <v>100</v>
      </c>
      <c r="W25" s="3">
        <f t="shared" si="6"/>
        <v>5.8874281792060668</v>
      </c>
      <c r="X25" s="3">
        <f t="shared" si="7"/>
        <v>5.8874281792060668</v>
      </c>
    </row>
    <row r="26" spans="1:24" x14ac:dyDescent="0.2">
      <c r="A26" s="5">
        <v>8</v>
      </c>
      <c r="B26" s="582" t="s">
        <v>404</v>
      </c>
      <c r="C26" s="583"/>
      <c r="D26" s="9" t="s">
        <v>390</v>
      </c>
      <c r="E26" s="275">
        <v>0.12</v>
      </c>
      <c r="F26" s="28">
        <f t="shared" si="1"/>
        <v>121155.72</v>
      </c>
      <c r="G26" s="28">
        <f t="shared" si="2"/>
        <v>71329.56</v>
      </c>
      <c r="H26" s="29">
        <f t="shared" si="3"/>
        <v>9</v>
      </c>
      <c r="I26" s="31">
        <f t="shared" si="3"/>
        <v>9</v>
      </c>
      <c r="J26" s="5">
        <v>3</v>
      </c>
      <c r="K26" s="30">
        <v>3</v>
      </c>
      <c r="L26" s="5">
        <v>3</v>
      </c>
      <c r="M26" s="274">
        <v>3</v>
      </c>
      <c r="N26" s="5">
        <v>3</v>
      </c>
      <c r="O26" s="30">
        <v>3</v>
      </c>
      <c r="P26" s="5"/>
      <c r="Q26" s="30"/>
      <c r="R26" s="29">
        <f t="shared" si="4"/>
        <v>9</v>
      </c>
      <c r="S26" s="29">
        <f t="shared" si="4"/>
        <v>9</v>
      </c>
      <c r="T26" s="29">
        <f t="shared" si="0"/>
        <v>0</v>
      </c>
      <c r="U26" s="30"/>
      <c r="V26" s="3">
        <f t="shared" si="5"/>
        <v>100</v>
      </c>
      <c r="W26" s="3">
        <f t="shared" si="6"/>
        <v>5.8874281792060659</v>
      </c>
      <c r="X26" s="3">
        <f t="shared" si="7"/>
        <v>5.8874281792060659</v>
      </c>
    </row>
    <row r="27" spans="1:24" x14ac:dyDescent="0.2">
      <c r="A27" s="5">
        <v>9</v>
      </c>
      <c r="B27" s="582" t="s">
        <v>405</v>
      </c>
      <c r="C27" s="583"/>
      <c r="D27" s="9" t="s">
        <v>390</v>
      </c>
      <c r="E27" s="275">
        <v>0.05</v>
      </c>
      <c r="F27" s="28">
        <f t="shared" si="1"/>
        <v>50481.55</v>
      </c>
      <c r="G27" s="28">
        <f t="shared" si="2"/>
        <v>29720.65</v>
      </c>
      <c r="H27" s="29">
        <f t="shared" si="3"/>
        <v>1</v>
      </c>
      <c r="I27" s="31">
        <f t="shared" si="3"/>
        <v>1</v>
      </c>
      <c r="J27" s="5">
        <v>1</v>
      </c>
      <c r="K27" s="30">
        <v>1</v>
      </c>
      <c r="L27" s="5">
        <v>0</v>
      </c>
      <c r="M27" s="274">
        <v>0</v>
      </c>
      <c r="N27" s="5">
        <v>0</v>
      </c>
      <c r="O27" s="30">
        <v>0</v>
      </c>
      <c r="P27" s="5"/>
      <c r="Q27" s="30"/>
      <c r="R27" s="29">
        <f t="shared" si="4"/>
        <v>1</v>
      </c>
      <c r="S27" s="29">
        <f t="shared" si="4"/>
        <v>1</v>
      </c>
      <c r="T27" s="29">
        <f t="shared" si="0"/>
        <v>0</v>
      </c>
      <c r="U27" s="30"/>
      <c r="V27" s="3">
        <v>0</v>
      </c>
      <c r="W27" s="3">
        <f t="shared" si="6"/>
        <v>5.8874281792060668</v>
      </c>
      <c r="X27" s="3" t="e">
        <f t="shared" si="7"/>
        <v>#DIV/0!</v>
      </c>
    </row>
    <row r="28" spans="1:24" s="1" customFormat="1" ht="12" x14ac:dyDescent="0.2">
      <c r="A28" s="575" t="s">
        <v>25</v>
      </c>
      <c r="B28" s="576"/>
      <c r="C28" s="577"/>
      <c r="D28" s="9"/>
      <c r="E28" s="275">
        <f>SUM(E19:E27)</f>
        <v>1</v>
      </c>
      <c r="F28" s="10">
        <v>1009631</v>
      </c>
      <c r="G28" s="56">
        <v>594413</v>
      </c>
      <c r="H28" s="9">
        <f t="shared" ref="H28:Q28" si="8">SUM(H19:H27)</f>
        <v>479</v>
      </c>
      <c r="I28" s="123">
        <f t="shared" si="8"/>
        <v>524</v>
      </c>
      <c r="J28" s="123">
        <f t="shared" si="8"/>
        <v>160</v>
      </c>
      <c r="K28" s="123">
        <f t="shared" si="8"/>
        <v>185</v>
      </c>
      <c r="L28" s="123">
        <f t="shared" si="8"/>
        <v>160</v>
      </c>
      <c r="M28" s="123">
        <f t="shared" si="8"/>
        <v>201</v>
      </c>
      <c r="N28" s="123">
        <f t="shared" si="8"/>
        <v>159</v>
      </c>
      <c r="O28" s="123">
        <f t="shared" si="8"/>
        <v>138</v>
      </c>
      <c r="P28" s="123">
        <f t="shared" si="8"/>
        <v>0</v>
      </c>
      <c r="Q28" s="123">
        <f t="shared" si="8"/>
        <v>0</v>
      </c>
      <c r="R28" s="8">
        <f>J28+L28+N28+P28</f>
        <v>479</v>
      </c>
      <c r="S28" s="8">
        <f>K28+M28+O28+Q28</f>
        <v>524</v>
      </c>
      <c r="T28" s="8">
        <f t="shared" si="0"/>
        <v>45</v>
      </c>
      <c r="U28" s="8"/>
      <c r="V28" s="3">
        <f t="shared" si="5"/>
        <v>86.79245283018868</v>
      </c>
      <c r="W28" s="3">
        <f t="shared" si="6"/>
        <v>5.8874281792060668</v>
      </c>
      <c r="X28" s="3">
        <f t="shared" si="7"/>
        <v>6.783341162998294</v>
      </c>
    </row>
    <row r="29" spans="1:24" s="4" customFormat="1" ht="12" x14ac:dyDescent="0.2">
      <c r="F29" s="6"/>
    </row>
    <row r="30" spans="1:24" s="4" customFormat="1" ht="12" x14ac:dyDescent="0.2">
      <c r="B30" s="7" t="s">
        <v>26</v>
      </c>
      <c r="F30" s="6"/>
      <c r="H30" s="4" t="s">
        <v>27</v>
      </c>
    </row>
  </sheetData>
  <mergeCells count="37">
    <mergeCell ref="A13:B13"/>
    <mergeCell ref="A1:X1"/>
    <mergeCell ref="A2:X2"/>
    <mergeCell ref="A3:X3"/>
    <mergeCell ref="A4:X4"/>
    <mergeCell ref="A5:X5"/>
    <mergeCell ref="A6:X6"/>
    <mergeCell ref="A7:Q7"/>
    <mergeCell ref="A9:B9"/>
    <mergeCell ref="A10:B10"/>
    <mergeCell ref="A11:B11"/>
    <mergeCell ref="A12:B12"/>
    <mergeCell ref="B19:C19"/>
    <mergeCell ref="A14:X14"/>
    <mergeCell ref="A15:X15"/>
    <mergeCell ref="A17:C17"/>
    <mergeCell ref="D17:D18"/>
    <mergeCell ref="E17:E18"/>
    <mergeCell ref="F17:G17"/>
    <mergeCell ref="H17:I17"/>
    <mergeCell ref="J17:K17"/>
    <mergeCell ref="L17:M17"/>
    <mergeCell ref="N17:O17"/>
    <mergeCell ref="P17:Q17"/>
    <mergeCell ref="R17:T17"/>
    <mergeCell ref="U17:U18"/>
    <mergeCell ref="V17:X17"/>
    <mergeCell ref="B18:C18"/>
    <mergeCell ref="B26:C26"/>
    <mergeCell ref="B27:C27"/>
    <mergeCell ref="A28:C28"/>
    <mergeCell ref="B20:C20"/>
    <mergeCell ref="B21:C21"/>
    <mergeCell ref="B22:C22"/>
    <mergeCell ref="B23:C23"/>
    <mergeCell ref="B24:C24"/>
    <mergeCell ref="B25:C2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
  <sheetViews>
    <sheetView topLeftCell="A6" workbookViewId="0">
      <selection activeCell="G26" sqref="G26"/>
    </sheetView>
  </sheetViews>
  <sheetFormatPr baseColWidth="10" defaultRowHeight="12.75" x14ac:dyDescent="0.2"/>
  <cols>
    <col min="1" max="1" width="5.42578125" style="35" customWidth="1"/>
    <col min="2" max="2" width="12" style="35" customWidth="1"/>
    <col min="3" max="3" width="40.7109375" style="35" customWidth="1"/>
    <col min="4" max="5" width="11.42578125" style="35"/>
    <col min="6" max="6" width="12.28515625" style="35" customWidth="1"/>
    <col min="7" max="7" width="10.28515625" style="35" customWidth="1"/>
    <col min="8" max="8" width="9.85546875" style="35" hidden="1" customWidth="1"/>
    <col min="9" max="9" width="8.85546875" style="35" hidden="1" customWidth="1"/>
    <col min="10" max="10" width="9.7109375" style="35" hidden="1" customWidth="1"/>
    <col min="11" max="11" width="8.85546875" style="35" hidden="1" customWidth="1"/>
    <col min="12" max="12" width="9.5703125" style="35" hidden="1" customWidth="1"/>
    <col min="13" max="13" width="8.85546875" style="35" hidden="1" customWidth="1"/>
    <col min="14" max="14" width="11.42578125" style="35" customWidth="1"/>
    <col min="15" max="15" width="10.140625" style="35" customWidth="1"/>
    <col min="16" max="16" width="11.140625" style="35" hidden="1" customWidth="1"/>
    <col min="17" max="17" width="8.85546875" style="35" hidden="1" customWidth="1"/>
    <col min="18" max="18" width="10.7109375" style="35" hidden="1" customWidth="1"/>
    <col min="19" max="20" width="8.85546875" style="35" hidden="1" customWidth="1"/>
    <col min="21" max="21" width="20.5703125" style="35" customWidth="1"/>
    <col min="22" max="24" width="8.85546875" style="35" customWidth="1"/>
    <col min="25" max="16384" width="11.42578125" style="35"/>
  </cols>
  <sheetData>
    <row r="1" spans="1:24" x14ac:dyDescent="0.2">
      <c r="A1" s="670" t="s">
        <v>54</v>
      </c>
      <c r="B1" s="670"/>
      <c r="C1" s="670"/>
      <c r="D1" s="670"/>
      <c r="E1" s="670"/>
      <c r="F1" s="670"/>
      <c r="G1" s="670"/>
      <c r="H1" s="670"/>
      <c r="I1" s="670"/>
      <c r="J1" s="670"/>
      <c r="K1" s="670"/>
      <c r="L1" s="670"/>
      <c r="M1" s="670"/>
      <c r="N1" s="670"/>
      <c r="O1" s="670"/>
      <c r="P1" s="670"/>
      <c r="Q1" s="670"/>
      <c r="R1" s="670"/>
      <c r="S1" s="670"/>
      <c r="T1" s="670"/>
      <c r="U1" s="670"/>
      <c r="V1" s="670"/>
      <c r="W1" s="670"/>
      <c r="X1" s="670"/>
    </row>
    <row r="2" spans="1:24" ht="13.5" customHeight="1" x14ac:dyDescent="0.2">
      <c r="A2" s="670" t="s">
        <v>0</v>
      </c>
      <c r="B2" s="670"/>
      <c r="C2" s="670"/>
      <c r="D2" s="670"/>
      <c r="E2" s="670"/>
      <c r="F2" s="670"/>
      <c r="G2" s="670"/>
      <c r="H2" s="670"/>
      <c r="I2" s="670"/>
      <c r="J2" s="670"/>
      <c r="K2" s="670"/>
      <c r="L2" s="670"/>
      <c r="M2" s="670"/>
      <c r="N2" s="670"/>
      <c r="O2" s="670"/>
      <c r="P2" s="670"/>
      <c r="Q2" s="670"/>
      <c r="R2" s="670"/>
      <c r="S2" s="670"/>
      <c r="T2" s="670"/>
      <c r="U2" s="670"/>
      <c r="V2" s="670"/>
      <c r="W2" s="670"/>
      <c r="X2" s="670"/>
    </row>
    <row r="3" spans="1:24" x14ac:dyDescent="0.2">
      <c r="A3" s="670" t="s">
        <v>16</v>
      </c>
      <c r="B3" s="670"/>
      <c r="C3" s="670"/>
      <c r="D3" s="670"/>
      <c r="E3" s="670"/>
      <c r="F3" s="670"/>
      <c r="G3" s="670"/>
      <c r="H3" s="670"/>
      <c r="I3" s="670"/>
      <c r="J3" s="670"/>
      <c r="K3" s="670"/>
      <c r="L3" s="670"/>
      <c r="M3" s="670"/>
      <c r="N3" s="670"/>
      <c r="O3" s="670"/>
      <c r="P3" s="670"/>
      <c r="Q3" s="670"/>
      <c r="R3" s="670"/>
      <c r="S3" s="670"/>
      <c r="T3" s="670"/>
      <c r="U3" s="670"/>
      <c r="V3" s="670"/>
      <c r="W3" s="670"/>
      <c r="X3" s="670"/>
    </row>
    <row r="4" spans="1:24" hidden="1" x14ac:dyDescent="0.2">
      <c r="A4" s="659" t="s">
        <v>55</v>
      </c>
      <c r="B4" s="659"/>
      <c r="C4" s="659"/>
      <c r="D4" s="659"/>
      <c r="E4" s="659"/>
      <c r="F4" s="659"/>
      <c r="G4" s="659"/>
      <c r="H4" s="659"/>
      <c r="I4" s="659"/>
      <c r="J4" s="659"/>
      <c r="K4" s="659"/>
      <c r="L4" s="659"/>
      <c r="M4" s="659"/>
      <c r="N4" s="659"/>
      <c r="O4" s="659"/>
      <c r="P4" s="659"/>
      <c r="Q4" s="659"/>
      <c r="R4" s="659"/>
      <c r="S4" s="659"/>
      <c r="T4" s="659"/>
      <c r="U4" s="659"/>
      <c r="V4" s="659"/>
      <c r="W4" s="659"/>
      <c r="X4" s="659"/>
    </row>
    <row r="5" spans="1:24" hidden="1" x14ac:dyDescent="0.2">
      <c r="A5" s="659" t="s">
        <v>56</v>
      </c>
      <c r="B5" s="659"/>
      <c r="C5" s="659"/>
      <c r="D5" s="659"/>
      <c r="E5" s="659"/>
      <c r="F5" s="659"/>
      <c r="G5" s="659"/>
      <c r="H5" s="659"/>
      <c r="I5" s="659"/>
      <c r="J5" s="659"/>
      <c r="K5" s="659"/>
      <c r="L5" s="659"/>
      <c r="M5" s="659"/>
      <c r="N5" s="659"/>
      <c r="O5" s="659"/>
      <c r="P5" s="659"/>
      <c r="Q5" s="659"/>
      <c r="R5" s="659"/>
      <c r="S5" s="659"/>
      <c r="T5" s="659"/>
      <c r="U5" s="659"/>
      <c r="V5" s="659"/>
      <c r="W5" s="659"/>
      <c r="X5" s="659"/>
    </row>
    <row r="6" spans="1:24" ht="13.5" customHeight="1" x14ac:dyDescent="0.2">
      <c r="A6" s="659" t="s">
        <v>57</v>
      </c>
      <c r="B6" s="659"/>
      <c r="C6" s="659"/>
      <c r="D6" s="659"/>
      <c r="E6" s="659"/>
      <c r="F6" s="659"/>
      <c r="G6" s="659"/>
      <c r="H6" s="659"/>
      <c r="I6" s="659"/>
      <c r="J6" s="659"/>
      <c r="K6" s="659"/>
      <c r="L6" s="659"/>
      <c r="M6" s="659"/>
      <c r="N6" s="659"/>
      <c r="O6" s="659"/>
      <c r="P6" s="659"/>
      <c r="Q6" s="659"/>
      <c r="R6" s="659"/>
      <c r="S6" s="659"/>
      <c r="T6" s="659"/>
      <c r="U6" s="659"/>
      <c r="V6" s="659"/>
      <c r="W6" s="659"/>
      <c r="X6" s="659"/>
    </row>
    <row r="7" spans="1:24" hidden="1" x14ac:dyDescent="0.2">
      <c r="A7" s="659" t="s">
        <v>62</v>
      </c>
      <c r="B7" s="659"/>
      <c r="C7" s="659"/>
      <c r="D7" s="659"/>
      <c r="E7" s="659"/>
      <c r="F7" s="659"/>
      <c r="G7" s="659"/>
      <c r="H7" s="659"/>
      <c r="I7" s="659"/>
      <c r="J7" s="659"/>
      <c r="K7" s="659"/>
      <c r="L7" s="659"/>
      <c r="M7" s="659"/>
      <c r="N7" s="659"/>
      <c r="O7" s="659"/>
      <c r="P7" s="659"/>
      <c r="Q7" s="659"/>
      <c r="R7" s="659"/>
      <c r="S7" s="659"/>
      <c r="T7" s="659"/>
      <c r="U7" s="659"/>
      <c r="V7" s="659"/>
      <c r="W7" s="659"/>
      <c r="X7" s="659"/>
    </row>
    <row r="8" spans="1:24" x14ac:dyDescent="0.2">
      <c r="A8" s="36"/>
      <c r="B8" s="36"/>
      <c r="C8" s="36"/>
      <c r="D8" s="36"/>
      <c r="E8" s="36"/>
      <c r="F8" s="36"/>
      <c r="G8" s="36"/>
      <c r="H8" s="36"/>
      <c r="I8" s="36"/>
      <c r="J8" s="36"/>
      <c r="K8" s="36"/>
      <c r="L8" s="36"/>
      <c r="M8" s="36"/>
      <c r="N8" s="36"/>
      <c r="O8" s="36"/>
      <c r="P8" s="36"/>
      <c r="Q8" s="36"/>
      <c r="R8" s="36"/>
      <c r="S8" s="36"/>
      <c r="T8" s="36"/>
      <c r="U8" s="36"/>
      <c r="V8" s="36"/>
      <c r="W8" s="36"/>
      <c r="X8" s="36"/>
    </row>
    <row r="9" spans="1:24" x14ac:dyDescent="0.2">
      <c r="A9" s="37" t="s">
        <v>37</v>
      </c>
      <c r="B9" s="38"/>
      <c r="C9" s="37" t="s">
        <v>63</v>
      </c>
      <c r="D9" s="38"/>
      <c r="E9" s="38"/>
      <c r="F9" s="38"/>
      <c r="G9" s="38"/>
      <c r="H9" s="38"/>
      <c r="I9" s="38"/>
      <c r="J9" s="38"/>
      <c r="K9" s="38"/>
      <c r="L9" s="38"/>
      <c r="M9" s="38"/>
      <c r="N9" s="38"/>
      <c r="O9" s="38"/>
      <c r="Q9" s="38"/>
    </row>
    <row r="10" spans="1:24" x14ac:dyDescent="0.2">
      <c r="A10" s="39" t="s">
        <v>1</v>
      </c>
      <c r="B10" s="39"/>
      <c r="C10" s="39" t="s">
        <v>64</v>
      </c>
      <c r="D10" s="40"/>
      <c r="E10" s="40"/>
      <c r="F10" s="40"/>
      <c r="G10" s="40"/>
      <c r="H10" s="40"/>
      <c r="I10" s="40"/>
      <c r="J10" s="40"/>
      <c r="K10" s="40"/>
      <c r="L10" s="38"/>
      <c r="M10" s="38"/>
      <c r="N10" s="38"/>
      <c r="O10" s="38"/>
      <c r="P10" s="38"/>
      <c r="Q10" s="38"/>
    </row>
    <row r="11" spans="1:24" x14ac:dyDescent="0.2">
      <c r="A11" s="39" t="s">
        <v>65</v>
      </c>
      <c r="B11" s="41"/>
      <c r="C11" s="39" t="s">
        <v>66</v>
      </c>
      <c r="D11" s="40"/>
      <c r="E11" s="40"/>
      <c r="F11" s="40"/>
      <c r="G11" s="40"/>
      <c r="H11" s="40"/>
      <c r="I11" s="40"/>
      <c r="J11" s="40"/>
      <c r="K11" s="40"/>
      <c r="L11" s="38"/>
      <c r="M11" s="38"/>
      <c r="N11" s="38"/>
      <c r="O11" s="38"/>
      <c r="P11" s="38"/>
      <c r="Q11" s="38"/>
    </row>
    <row r="12" spans="1:24" x14ac:dyDescent="0.2">
      <c r="A12" s="39" t="s">
        <v>7</v>
      </c>
      <c r="B12" s="41"/>
      <c r="C12" s="39" t="s">
        <v>67</v>
      </c>
      <c r="D12" s="40"/>
      <c r="E12" s="40"/>
      <c r="F12" s="40"/>
      <c r="G12" s="40"/>
      <c r="H12" s="40"/>
      <c r="I12" s="40"/>
      <c r="J12" s="40"/>
      <c r="K12" s="40"/>
      <c r="L12" s="38"/>
      <c r="M12" s="38"/>
      <c r="N12" s="38"/>
      <c r="O12" s="38"/>
      <c r="P12" s="38"/>
      <c r="Q12" s="38"/>
    </row>
    <row r="13" spans="1:24" x14ac:dyDescent="0.2">
      <c r="A13" s="39" t="s">
        <v>39</v>
      </c>
      <c r="B13" s="41"/>
      <c r="C13" s="39" t="s">
        <v>68</v>
      </c>
      <c r="D13" s="40"/>
      <c r="E13" s="40"/>
      <c r="F13" s="40"/>
      <c r="G13" s="40"/>
      <c r="H13" s="40"/>
      <c r="I13" s="40"/>
      <c r="J13" s="40"/>
      <c r="K13" s="40"/>
      <c r="L13" s="38"/>
      <c r="M13" s="38"/>
      <c r="N13" s="38"/>
      <c r="O13" s="38"/>
      <c r="P13" s="38"/>
      <c r="Q13" s="38" t="s">
        <v>40</v>
      </c>
      <c r="X13" s="42"/>
    </row>
    <row r="14" spans="1:24" ht="18.75" customHeight="1" x14ac:dyDescent="0.2">
      <c r="A14" s="659" t="s">
        <v>4</v>
      </c>
      <c r="B14" s="659"/>
      <c r="C14" s="659"/>
      <c r="D14" s="659"/>
      <c r="E14" s="659"/>
      <c r="F14" s="659"/>
      <c r="G14" s="659"/>
      <c r="H14" s="659"/>
      <c r="I14" s="659"/>
      <c r="J14" s="659"/>
      <c r="K14" s="659"/>
      <c r="L14" s="659"/>
      <c r="M14" s="659"/>
      <c r="N14" s="659"/>
      <c r="O14" s="659"/>
      <c r="P14" s="659"/>
      <c r="Q14" s="659"/>
      <c r="R14" s="659"/>
      <c r="S14" s="659"/>
      <c r="T14" s="659"/>
      <c r="U14" s="659"/>
      <c r="V14" s="659"/>
      <c r="W14" s="659"/>
      <c r="X14" s="659"/>
    </row>
    <row r="15" spans="1:24" ht="36.75" customHeight="1" x14ac:dyDescent="0.2">
      <c r="A15" s="660" t="s">
        <v>69</v>
      </c>
      <c r="B15" s="660"/>
      <c r="C15" s="660"/>
      <c r="D15" s="660"/>
      <c r="E15" s="660"/>
      <c r="F15" s="660"/>
      <c r="G15" s="660"/>
      <c r="H15" s="660"/>
      <c r="I15" s="660"/>
      <c r="J15" s="660"/>
      <c r="K15" s="660"/>
      <c r="L15" s="660"/>
      <c r="M15" s="660"/>
      <c r="N15" s="660"/>
      <c r="O15" s="660"/>
      <c r="P15" s="660"/>
      <c r="Q15" s="660"/>
      <c r="R15" s="660"/>
      <c r="S15" s="660"/>
      <c r="T15" s="660"/>
      <c r="U15" s="660"/>
      <c r="V15" s="660"/>
      <c r="W15" s="660"/>
      <c r="X15" s="660"/>
    </row>
    <row r="16" spans="1:24" ht="23.25" customHeight="1" x14ac:dyDescent="0.2">
      <c r="A16" s="661" t="s">
        <v>5</v>
      </c>
      <c r="B16" s="662"/>
      <c r="C16" s="663"/>
      <c r="D16" s="664" t="s">
        <v>8</v>
      </c>
      <c r="E16" s="664" t="s">
        <v>18</v>
      </c>
      <c r="F16" s="666" t="s">
        <v>19</v>
      </c>
      <c r="G16" s="667"/>
      <c r="H16" s="666" t="s">
        <v>20</v>
      </c>
      <c r="I16" s="667"/>
      <c r="J16" s="661" t="s">
        <v>14</v>
      </c>
      <c r="K16" s="663"/>
      <c r="L16" s="661" t="s">
        <v>10</v>
      </c>
      <c r="M16" s="663"/>
      <c r="N16" s="661" t="s">
        <v>13</v>
      </c>
      <c r="O16" s="663"/>
      <c r="P16" s="661" t="s">
        <v>15</v>
      </c>
      <c r="Q16" s="663"/>
      <c r="R16" s="658" t="s">
        <v>28</v>
      </c>
      <c r="S16" s="658"/>
      <c r="T16" s="658"/>
      <c r="U16" s="668" t="s">
        <v>29</v>
      </c>
      <c r="V16" s="666" t="s">
        <v>31</v>
      </c>
      <c r="W16" s="669"/>
      <c r="X16" s="667"/>
    </row>
    <row r="17" spans="1:24" ht="25.5" x14ac:dyDescent="0.2">
      <c r="A17" s="43" t="s">
        <v>17</v>
      </c>
      <c r="B17" s="658" t="s">
        <v>6</v>
      </c>
      <c r="C17" s="658"/>
      <c r="D17" s="665"/>
      <c r="E17" s="665"/>
      <c r="F17" s="44" t="s">
        <v>21</v>
      </c>
      <c r="G17" s="44" t="s">
        <v>22</v>
      </c>
      <c r="H17" s="44" t="s">
        <v>23</v>
      </c>
      <c r="I17" s="44" t="s">
        <v>24</v>
      </c>
      <c r="J17" s="45" t="s">
        <v>11</v>
      </c>
      <c r="K17" s="45" t="s">
        <v>12</v>
      </c>
      <c r="L17" s="45" t="s">
        <v>11</v>
      </c>
      <c r="M17" s="45" t="s">
        <v>12</v>
      </c>
      <c r="N17" s="45" t="s">
        <v>11</v>
      </c>
      <c r="O17" s="45" t="s">
        <v>12</v>
      </c>
      <c r="P17" s="45" t="s">
        <v>11</v>
      </c>
      <c r="Q17" s="45" t="s">
        <v>12</v>
      </c>
      <c r="R17" s="45" t="s">
        <v>11</v>
      </c>
      <c r="S17" s="45" t="s">
        <v>12</v>
      </c>
      <c r="T17" s="45" t="s">
        <v>30</v>
      </c>
      <c r="U17" s="668"/>
      <c r="V17" s="44" t="s">
        <v>32</v>
      </c>
      <c r="W17" s="44" t="s">
        <v>33</v>
      </c>
      <c r="X17" s="44" t="s">
        <v>34</v>
      </c>
    </row>
    <row r="18" spans="1:24" ht="27.75" customHeight="1" x14ac:dyDescent="0.2">
      <c r="A18" s="46">
        <v>1</v>
      </c>
      <c r="B18" s="656" t="s">
        <v>70</v>
      </c>
      <c r="C18" s="657"/>
      <c r="D18" s="47" t="s">
        <v>71</v>
      </c>
      <c r="E18" s="48">
        <v>0.2</v>
      </c>
      <c r="F18" s="28">
        <f>$F$25*E18</f>
        <v>961530.20000000007</v>
      </c>
      <c r="G18" s="28">
        <f>$G$25*E18</f>
        <v>641023.80000000005</v>
      </c>
      <c r="H18" s="49">
        <f>J18+L18+N18+P18</f>
        <v>18</v>
      </c>
      <c r="I18" s="49">
        <f>K18+M18+O18+Q18</f>
        <v>15</v>
      </c>
      <c r="J18" s="46">
        <v>6</v>
      </c>
      <c r="K18" s="50">
        <v>4</v>
      </c>
      <c r="L18" s="46">
        <v>6</v>
      </c>
      <c r="M18" s="51">
        <v>6</v>
      </c>
      <c r="N18" s="46">
        <v>6</v>
      </c>
      <c r="O18" s="52">
        <v>5</v>
      </c>
      <c r="P18" s="46"/>
      <c r="Q18" s="52"/>
      <c r="R18" s="53">
        <f t="shared" ref="R18:S25" si="0">J18+L18+N18+P18</f>
        <v>18</v>
      </c>
      <c r="S18" s="53">
        <f t="shared" si="0"/>
        <v>15</v>
      </c>
      <c r="T18" s="53">
        <f>S18-R18</f>
        <v>-3</v>
      </c>
      <c r="U18" s="54"/>
      <c r="V18" s="52">
        <f>O18/N18*100</f>
        <v>83.333333333333343</v>
      </c>
      <c r="W18" s="52">
        <f>G18/F18*100</f>
        <v>66.667048003276435</v>
      </c>
      <c r="X18" s="52">
        <f>W18/V18*100</f>
        <v>80.000457603931707</v>
      </c>
    </row>
    <row r="19" spans="1:24" ht="24.75" customHeight="1" x14ac:dyDescent="0.2">
      <c r="A19" s="46">
        <v>2</v>
      </c>
      <c r="B19" s="656" t="s">
        <v>72</v>
      </c>
      <c r="C19" s="657"/>
      <c r="D19" s="47" t="s">
        <v>73</v>
      </c>
      <c r="E19" s="48">
        <v>0.2</v>
      </c>
      <c r="F19" s="28">
        <f t="shared" ref="F19:F24" si="1">$F$25*E19</f>
        <v>961530.20000000007</v>
      </c>
      <c r="G19" s="28">
        <f t="shared" ref="G19:G24" si="2">$G$25*E19</f>
        <v>641023.80000000005</v>
      </c>
      <c r="H19" s="49">
        <f t="shared" ref="H19:I24" si="3">J19+L19+N19+P19</f>
        <v>90</v>
      </c>
      <c r="I19" s="49">
        <f t="shared" si="3"/>
        <v>118</v>
      </c>
      <c r="J19" s="46">
        <v>30</v>
      </c>
      <c r="K19" s="50">
        <v>34</v>
      </c>
      <c r="L19" s="46">
        <v>30</v>
      </c>
      <c r="M19" s="51">
        <v>54</v>
      </c>
      <c r="N19" s="46">
        <v>30</v>
      </c>
      <c r="O19" s="52">
        <v>30</v>
      </c>
      <c r="P19" s="46"/>
      <c r="Q19" s="52"/>
      <c r="R19" s="53">
        <f t="shared" si="0"/>
        <v>90</v>
      </c>
      <c r="S19" s="53">
        <f t="shared" si="0"/>
        <v>118</v>
      </c>
      <c r="T19" s="53">
        <f t="shared" ref="T19:T25" si="4">S19-R19</f>
        <v>28</v>
      </c>
      <c r="U19" s="54"/>
      <c r="V19" s="52">
        <f t="shared" ref="V19:V25" si="5">O19/N19*100</f>
        <v>100</v>
      </c>
      <c r="W19" s="52">
        <f t="shared" ref="W19:W25" si="6">G19/F19*100</f>
        <v>66.667048003276435</v>
      </c>
      <c r="X19" s="52">
        <f t="shared" ref="X19:X25" si="7">W19/V19*100</f>
        <v>66.667048003276435</v>
      </c>
    </row>
    <row r="20" spans="1:24" ht="33" customHeight="1" x14ac:dyDescent="0.2">
      <c r="A20" s="46">
        <v>3</v>
      </c>
      <c r="B20" s="656" t="s">
        <v>74</v>
      </c>
      <c r="C20" s="657"/>
      <c r="D20" s="47" t="s">
        <v>73</v>
      </c>
      <c r="E20" s="48">
        <v>0.1</v>
      </c>
      <c r="F20" s="28">
        <f t="shared" si="1"/>
        <v>480765.10000000003</v>
      </c>
      <c r="G20" s="28">
        <f t="shared" si="2"/>
        <v>320511.90000000002</v>
      </c>
      <c r="H20" s="49">
        <f t="shared" si="3"/>
        <v>45</v>
      </c>
      <c r="I20" s="49">
        <f t="shared" si="3"/>
        <v>4</v>
      </c>
      <c r="J20" s="46">
        <v>15</v>
      </c>
      <c r="K20" s="50">
        <v>1</v>
      </c>
      <c r="L20" s="46">
        <v>15</v>
      </c>
      <c r="M20" s="51">
        <v>2</v>
      </c>
      <c r="N20" s="46">
        <v>15</v>
      </c>
      <c r="O20" s="52">
        <v>1</v>
      </c>
      <c r="P20" s="46"/>
      <c r="Q20" s="52"/>
      <c r="R20" s="53">
        <f t="shared" si="0"/>
        <v>45</v>
      </c>
      <c r="S20" s="53">
        <f t="shared" si="0"/>
        <v>4</v>
      </c>
      <c r="T20" s="53">
        <f t="shared" si="4"/>
        <v>-41</v>
      </c>
      <c r="U20" s="54"/>
      <c r="V20" s="52">
        <f t="shared" si="5"/>
        <v>6.666666666666667</v>
      </c>
      <c r="W20" s="52">
        <f t="shared" si="6"/>
        <v>66.667048003276435</v>
      </c>
      <c r="X20" s="52">
        <f t="shared" si="7"/>
        <v>1000.0057200491465</v>
      </c>
    </row>
    <row r="21" spans="1:24" ht="33" customHeight="1" x14ac:dyDescent="0.2">
      <c r="A21" s="46">
        <v>4</v>
      </c>
      <c r="B21" s="656" t="s">
        <v>75</v>
      </c>
      <c r="C21" s="657"/>
      <c r="D21" s="47" t="s">
        <v>76</v>
      </c>
      <c r="E21" s="48">
        <v>0.15</v>
      </c>
      <c r="F21" s="28">
        <f t="shared" si="1"/>
        <v>721147.65</v>
      </c>
      <c r="G21" s="28">
        <f t="shared" si="2"/>
        <v>480767.85</v>
      </c>
      <c r="H21" s="49">
        <f t="shared" si="3"/>
        <v>160</v>
      </c>
      <c r="I21" s="49">
        <f t="shared" si="3"/>
        <v>189</v>
      </c>
      <c r="J21" s="46">
        <v>60</v>
      </c>
      <c r="K21" s="50">
        <v>58</v>
      </c>
      <c r="L21" s="46">
        <v>40</v>
      </c>
      <c r="M21" s="51">
        <v>46</v>
      </c>
      <c r="N21" s="46">
        <v>60</v>
      </c>
      <c r="O21" s="52">
        <v>85</v>
      </c>
      <c r="P21" s="46"/>
      <c r="Q21" s="52"/>
      <c r="R21" s="53">
        <f t="shared" si="0"/>
        <v>160</v>
      </c>
      <c r="S21" s="53">
        <f t="shared" si="0"/>
        <v>189</v>
      </c>
      <c r="T21" s="53">
        <f t="shared" si="4"/>
        <v>29</v>
      </c>
      <c r="U21" s="54"/>
      <c r="V21" s="52">
        <f t="shared" si="5"/>
        <v>141.66666666666669</v>
      </c>
      <c r="W21" s="52">
        <f t="shared" si="6"/>
        <v>66.667048003276435</v>
      </c>
      <c r="X21" s="52">
        <f t="shared" si="7"/>
        <v>47.059092708195124</v>
      </c>
    </row>
    <row r="22" spans="1:24" ht="32.25" customHeight="1" x14ac:dyDescent="0.2">
      <c r="A22" s="46">
        <v>5</v>
      </c>
      <c r="B22" s="656" t="s">
        <v>77</v>
      </c>
      <c r="C22" s="657"/>
      <c r="D22" s="47" t="s">
        <v>76</v>
      </c>
      <c r="E22" s="48">
        <v>0.15</v>
      </c>
      <c r="F22" s="28">
        <f t="shared" si="1"/>
        <v>721147.65</v>
      </c>
      <c r="G22" s="28">
        <f t="shared" si="2"/>
        <v>480767.85</v>
      </c>
      <c r="H22" s="49">
        <f t="shared" si="3"/>
        <v>160</v>
      </c>
      <c r="I22" s="49">
        <f t="shared" si="3"/>
        <v>531</v>
      </c>
      <c r="J22" s="46">
        <v>60</v>
      </c>
      <c r="K22" s="50">
        <v>168</v>
      </c>
      <c r="L22" s="46">
        <v>40</v>
      </c>
      <c r="M22" s="51">
        <v>131</v>
      </c>
      <c r="N22" s="46">
        <v>60</v>
      </c>
      <c r="O22" s="52">
        <v>232</v>
      </c>
      <c r="P22" s="46"/>
      <c r="Q22" s="52"/>
      <c r="R22" s="53">
        <f t="shared" si="0"/>
        <v>160</v>
      </c>
      <c r="S22" s="53">
        <f t="shared" si="0"/>
        <v>531</v>
      </c>
      <c r="T22" s="53">
        <f t="shared" si="4"/>
        <v>371</v>
      </c>
      <c r="U22" s="54"/>
      <c r="V22" s="52">
        <f t="shared" si="5"/>
        <v>386.66666666666669</v>
      </c>
      <c r="W22" s="52">
        <f t="shared" si="6"/>
        <v>66.667048003276435</v>
      </c>
      <c r="X22" s="52">
        <f t="shared" si="7"/>
        <v>17.241477931881835</v>
      </c>
    </row>
    <row r="23" spans="1:24" ht="36" customHeight="1" x14ac:dyDescent="0.2">
      <c r="A23" s="46">
        <v>6</v>
      </c>
      <c r="B23" s="656" t="s">
        <v>78</v>
      </c>
      <c r="C23" s="657"/>
      <c r="D23" s="47" t="s">
        <v>76</v>
      </c>
      <c r="E23" s="48">
        <v>0.1</v>
      </c>
      <c r="F23" s="28">
        <f t="shared" si="1"/>
        <v>480765.10000000003</v>
      </c>
      <c r="G23" s="28">
        <f t="shared" si="2"/>
        <v>320511.90000000002</v>
      </c>
      <c r="H23" s="49">
        <f t="shared" si="3"/>
        <v>180</v>
      </c>
      <c r="I23" s="49">
        <f t="shared" si="3"/>
        <v>278</v>
      </c>
      <c r="J23" s="46">
        <v>60</v>
      </c>
      <c r="K23" s="50">
        <v>117</v>
      </c>
      <c r="L23" s="46">
        <v>60</v>
      </c>
      <c r="M23" s="51">
        <v>73</v>
      </c>
      <c r="N23" s="46">
        <v>60</v>
      </c>
      <c r="O23" s="52">
        <v>88</v>
      </c>
      <c r="P23" s="46"/>
      <c r="Q23" s="52"/>
      <c r="R23" s="53">
        <f t="shared" si="0"/>
        <v>180</v>
      </c>
      <c r="S23" s="53">
        <f>K23+M23+O23+Q23</f>
        <v>278</v>
      </c>
      <c r="T23" s="53">
        <f>S23-R23</f>
        <v>98</v>
      </c>
      <c r="U23" s="54"/>
      <c r="V23" s="52">
        <f t="shared" si="5"/>
        <v>146.66666666666666</v>
      </c>
      <c r="W23" s="52">
        <f t="shared" si="6"/>
        <v>66.667048003276435</v>
      </c>
      <c r="X23" s="52">
        <f t="shared" si="7"/>
        <v>45.45480545677939</v>
      </c>
    </row>
    <row r="24" spans="1:24" ht="39.75" customHeight="1" x14ac:dyDescent="0.2">
      <c r="A24" s="46">
        <v>7</v>
      </c>
      <c r="B24" s="656" t="s">
        <v>79</v>
      </c>
      <c r="C24" s="657"/>
      <c r="D24" s="47" t="s">
        <v>73</v>
      </c>
      <c r="E24" s="48">
        <v>0.1</v>
      </c>
      <c r="F24" s="28">
        <f t="shared" si="1"/>
        <v>480765.10000000003</v>
      </c>
      <c r="G24" s="28">
        <f t="shared" si="2"/>
        <v>320511.90000000002</v>
      </c>
      <c r="H24" s="49">
        <f t="shared" si="3"/>
        <v>12</v>
      </c>
      <c r="I24" s="49">
        <f t="shared" si="3"/>
        <v>12</v>
      </c>
      <c r="J24" s="46">
        <v>4</v>
      </c>
      <c r="K24" s="50">
        <v>4</v>
      </c>
      <c r="L24" s="46">
        <v>4</v>
      </c>
      <c r="M24" s="51">
        <v>4</v>
      </c>
      <c r="N24" s="46">
        <v>4</v>
      </c>
      <c r="O24" s="52">
        <v>4</v>
      </c>
      <c r="P24" s="46"/>
      <c r="Q24" s="52"/>
      <c r="R24" s="53">
        <f t="shared" si="0"/>
        <v>12</v>
      </c>
      <c r="S24" s="53">
        <f>K24+M24+O24+Q24</f>
        <v>12</v>
      </c>
      <c r="T24" s="53">
        <f>S24-R24</f>
        <v>0</v>
      </c>
      <c r="U24" s="54"/>
      <c r="V24" s="52">
        <f t="shared" si="5"/>
        <v>100</v>
      </c>
      <c r="W24" s="52">
        <f t="shared" si="6"/>
        <v>66.667048003276435</v>
      </c>
      <c r="X24" s="52">
        <f t="shared" si="7"/>
        <v>66.667048003276435</v>
      </c>
    </row>
    <row r="25" spans="1:24" s="1" customFormat="1" ht="21.75" customHeight="1" x14ac:dyDescent="0.2">
      <c r="A25" s="575" t="s">
        <v>25</v>
      </c>
      <c r="B25" s="576"/>
      <c r="C25" s="577"/>
      <c r="D25" s="9"/>
      <c r="E25" s="55">
        <f>SUM(E18:E24)</f>
        <v>1</v>
      </c>
      <c r="F25" s="10">
        <v>4807651</v>
      </c>
      <c r="G25" s="56">
        <v>3205119</v>
      </c>
      <c r="H25" s="9">
        <f t="shared" ref="H25:Q25" si="8">SUM(H18:H24)</f>
        <v>665</v>
      </c>
      <c r="I25" s="9">
        <f t="shared" si="8"/>
        <v>1147</v>
      </c>
      <c r="J25" s="9">
        <f t="shared" si="8"/>
        <v>235</v>
      </c>
      <c r="K25" s="9">
        <f t="shared" si="8"/>
        <v>386</v>
      </c>
      <c r="L25" s="9">
        <f t="shared" si="8"/>
        <v>195</v>
      </c>
      <c r="M25" s="9">
        <f t="shared" si="8"/>
        <v>316</v>
      </c>
      <c r="N25" s="9">
        <f t="shared" si="8"/>
        <v>235</v>
      </c>
      <c r="O25" s="9">
        <f t="shared" si="8"/>
        <v>445</v>
      </c>
      <c r="P25" s="9">
        <f t="shared" si="8"/>
        <v>0</v>
      </c>
      <c r="Q25" s="9">
        <f t="shared" si="8"/>
        <v>0</v>
      </c>
      <c r="R25" s="8">
        <f t="shared" si="0"/>
        <v>665</v>
      </c>
      <c r="S25" s="8">
        <f t="shared" si="0"/>
        <v>1147</v>
      </c>
      <c r="T25" s="8">
        <f t="shared" si="4"/>
        <v>482</v>
      </c>
      <c r="U25" s="5"/>
      <c r="V25" s="52">
        <f t="shared" si="5"/>
        <v>189.36170212765958</v>
      </c>
      <c r="W25" s="52">
        <f t="shared" si="6"/>
        <v>66.667048003276435</v>
      </c>
      <c r="X25" s="52">
        <f t="shared" si="7"/>
        <v>35.206193889370702</v>
      </c>
    </row>
    <row r="26" spans="1:24" s="4" customFormat="1" ht="12" x14ac:dyDescent="0.2">
      <c r="F26" s="6"/>
    </row>
    <row r="27" spans="1:24" s="4" customFormat="1" ht="12" x14ac:dyDescent="0.2">
      <c r="B27" s="7" t="s">
        <v>26</v>
      </c>
      <c r="F27" s="6"/>
      <c r="H27" s="4" t="s">
        <v>27</v>
      </c>
    </row>
  </sheetData>
  <mergeCells count="30">
    <mergeCell ref="A6:X6"/>
    <mergeCell ref="A1:X1"/>
    <mergeCell ref="A2:X2"/>
    <mergeCell ref="A3:X3"/>
    <mergeCell ref="A4:X4"/>
    <mergeCell ref="A5:X5"/>
    <mergeCell ref="B17:C17"/>
    <mergeCell ref="A7:X7"/>
    <mergeCell ref="A14:X14"/>
    <mergeCell ref="A15:X15"/>
    <mergeCell ref="A16:C16"/>
    <mergeCell ref="D16:D17"/>
    <mergeCell ref="E16:E17"/>
    <mergeCell ref="F16:G16"/>
    <mergeCell ref="H16:I16"/>
    <mergeCell ref="J16:K16"/>
    <mergeCell ref="L16:M16"/>
    <mergeCell ref="N16:O16"/>
    <mergeCell ref="P16:Q16"/>
    <mergeCell ref="R16:T16"/>
    <mergeCell ref="U16:U17"/>
    <mergeCell ref="V16:X16"/>
    <mergeCell ref="B24:C24"/>
    <mergeCell ref="A25:C25"/>
    <mergeCell ref="B18:C18"/>
    <mergeCell ref="B19:C19"/>
    <mergeCell ref="B20:C20"/>
    <mergeCell ref="B21:C21"/>
    <mergeCell ref="B22:C22"/>
    <mergeCell ref="B23:C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71</vt:i4>
      </vt:variant>
    </vt:vector>
  </HeadingPairs>
  <TitlesOfParts>
    <vt:vector size="71" baseType="lpstr">
      <vt:lpstr>111 01 01 001 01</vt:lpstr>
      <vt:lpstr>138 02 01 004 02</vt:lpstr>
      <vt:lpstr>133 02 01 04 01</vt:lpstr>
      <vt:lpstr>131 03 01 001 02</vt:lpstr>
      <vt:lpstr>131 03 02 001 02</vt:lpstr>
      <vt:lpstr>132 03 07 038 01</vt:lpstr>
      <vt:lpstr>183 03 03 001 03</vt:lpstr>
      <vt:lpstr>184 03 06 038 03</vt:lpstr>
      <vt:lpstr>132 04 01 001 05</vt:lpstr>
      <vt:lpstr>135 03 04 020 04</vt:lpstr>
      <vt:lpstr>132 04 02 001 04</vt:lpstr>
      <vt:lpstr>132 04 02 038 05</vt:lpstr>
      <vt:lpstr>132 04 02 009 10</vt:lpstr>
      <vt:lpstr>132 04 02 009 12</vt:lpstr>
      <vt:lpstr>132 04 02 009 14</vt:lpstr>
      <vt:lpstr>172 04 02 009 07</vt:lpstr>
      <vt:lpstr>172 04 02 008 08</vt:lpstr>
      <vt:lpstr>172 04 02 008 09</vt:lpstr>
      <vt:lpstr>267 04 02 027 05</vt:lpstr>
      <vt:lpstr>242 04 03 028 01</vt:lpstr>
      <vt:lpstr>242 04 03 028 04</vt:lpstr>
      <vt:lpstr>242 04 03 028 05</vt:lpstr>
      <vt:lpstr>241 04 04 034 01</vt:lpstr>
      <vt:lpstr>171 04 05 026 05</vt:lpstr>
      <vt:lpstr>171 04 06 026 05</vt:lpstr>
      <vt:lpstr>171 04 07 026 05</vt:lpstr>
      <vt:lpstr>171 04 08 026 05</vt:lpstr>
      <vt:lpstr>171 04 09 026 05</vt:lpstr>
      <vt:lpstr>171 04 10 026 05</vt:lpstr>
      <vt:lpstr>171 04 11 026 05</vt:lpstr>
      <vt:lpstr>151 05 01 038 04</vt:lpstr>
      <vt:lpstr>152 05 03 038 06</vt:lpstr>
      <vt:lpstr>152 05 04 038 08</vt:lpstr>
      <vt:lpstr>181 05 05 038 06</vt:lpstr>
      <vt:lpstr>152 05 06 038 09</vt:lpstr>
      <vt:lpstr>134 06 01 016 01</vt:lpstr>
      <vt:lpstr>134 06 04 016 08</vt:lpstr>
      <vt:lpstr>134 06 02 016 05</vt:lpstr>
      <vt:lpstr>134 06 05 016 09</vt:lpstr>
      <vt:lpstr>134 06 10 016 10</vt:lpstr>
      <vt:lpstr>226 07 01 019 01</vt:lpstr>
      <vt:lpstr>226 07 02 019 03</vt:lpstr>
      <vt:lpstr>226 07 03 019 04</vt:lpstr>
      <vt:lpstr>226 07 04 019 09</vt:lpstr>
      <vt:lpstr>226 07 05 019 06</vt:lpstr>
      <vt:lpstr>226 07 07 019 12</vt:lpstr>
      <vt:lpstr>226 07 08 019 07</vt:lpstr>
      <vt:lpstr>226 07 09 019 02</vt:lpstr>
      <vt:lpstr>222 08 01 017 01</vt:lpstr>
      <vt:lpstr>222 08 04 017 06</vt:lpstr>
      <vt:lpstr>222 08 03 017 07</vt:lpstr>
      <vt:lpstr>216 08 05 036 07</vt:lpstr>
      <vt:lpstr>222 08 06 017 10</vt:lpstr>
      <vt:lpstr>271 09 01 027 01</vt:lpstr>
      <vt:lpstr>271 09 01 027 04</vt:lpstr>
      <vt:lpstr>269 09 01 027 03</vt:lpstr>
      <vt:lpstr>231 09 03 027 02</vt:lpstr>
      <vt:lpstr>311 10 01 032 01</vt:lpstr>
      <vt:lpstr>311 10 02 032 07</vt:lpstr>
      <vt:lpstr>311 10 02 032 08</vt:lpstr>
      <vt:lpstr>311 10 02 032 09</vt:lpstr>
      <vt:lpstr>323 10 02 032 02</vt:lpstr>
      <vt:lpstr>393 10 02 032 03</vt:lpstr>
      <vt:lpstr>171 11 01 021 01</vt:lpstr>
      <vt:lpstr>171 11 02 021 04</vt:lpstr>
      <vt:lpstr>171 11 02 021 08</vt:lpstr>
      <vt:lpstr>171 11 03 022 02</vt:lpstr>
      <vt:lpstr>185 12 01 038 10</vt:lpstr>
      <vt:lpstr>185 12 02 038 11</vt:lpstr>
      <vt:lpstr>185 12 03 038 12</vt:lpstr>
      <vt:lpstr>185 12 04 038 13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Regidor</dc:creator>
  <cp:lastModifiedBy>Hugo</cp:lastModifiedBy>
  <cp:lastPrinted>2025-10-21T00:05:56Z</cp:lastPrinted>
  <dcterms:created xsi:type="dcterms:W3CDTF">2010-04-16T17:39:00Z</dcterms:created>
  <dcterms:modified xsi:type="dcterms:W3CDTF">2025-10-28T21:15:11Z</dcterms:modified>
</cp:coreProperties>
</file>